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8695" windowHeight="12525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O18" i="1"/>
  <c r="P18"/>
  <c r="O19"/>
  <c r="P19"/>
  <c r="O20"/>
  <c r="P20"/>
  <c r="O21"/>
  <c r="P21"/>
  <c r="W27"/>
  <c r="X27"/>
  <c r="Y27"/>
  <c r="Z27"/>
  <c r="AA27"/>
  <c r="AB27"/>
  <c r="AC27"/>
  <c r="AD27"/>
  <c r="V7"/>
  <c r="V8"/>
  <c r="V9"/>
  <c r="V10"/>
  <c r="V11"/>
  <c r="V12"/>
  <c r="V13"/>
  <c r="V14"/>
  <c r="V15"/>
  <c r="V16"/>
  <c r="V17"/>
  <c r="V18"/>
  <c r="V19"/>
  <c r="V20"/>
  <c r="V21"/>
  <c r="V22"/>
  <c r="V23"/>
  <c r="V24"/>
  <c r="V25"/>
  <c r="V26"/>
  <c r="V27"/>
  <c r="V6"/>
  <c r="O5"/>
  <c r="P5"/>
  <c r="O6"/>
  <c r="P6"/>
  <c r="O7"/>
  <c r="P7"/>
  <c r="O8"/>
  <c r="P8"/>
  <c r="O9"/>
  <c r="P9"/>
  <c r="O10"/>
  <c r="P10"/>
  <c r="O11"/>
  <c r="P11"/>
  <c r="O12"/>
  <c r="P12"/>
  <c r="O13"/>
  <c r="P13"/>
  <c r="O14"/>
  <c r="P14"/>
  <c r="O15"/>
  <c r="P15"/>
  <c r="O16"/>
  <c r="P16"/>
  <c r="O17"/>
  <c r="P17"/>
  <c r="O4"/>
  <c r="P4"/>
  <c r="T11"/>
  <c r="N12" s="1"/>
  <c r="T10"/>
  <c r="M5" s="1"/>
  <c r="T9"/>
  <c r="L6" s="1"/>
  <c r="T8"/>
  <c r="K4" s="1"/>
  <c r="T7"/>
  <c r="J4" s="1"/>
  <c r="T6"/>
  <c r="I4" s="1"/>
  <c r="T5"/>
  <c r="H10" s="1"/>
  <c r="T4"/>
  <c r="G4" s="1"/>
  <c r="T3"/>
  <c r="F12" s="1"/>
  <c r="M22" l="1"/>
  <c r="G26"/>
  <c r="G33"/>
  <c r="J30"/>
  <c r="K17"/>
  <c r="H20"/>
  <c r="J7"/>
  <c r="J33"/>
  <c r="J20"/>
  <c r="H8"/>
  <c r="G10"/>
  <c r="J23"/>
  <c r="J12"/>
  <c r="K25"/>
  <c r="G15"/>
  <c r="J15"/>
  <c r="J27"/>
  <c r="K16"/>
  <c r="G34"/>
  <c r="H21"/>
  <c r="I10"/>
  <c r="G28"/>
  <c r="H11"/>
  <c r="G5"/>
  <c r="H28"/>
  <c r="G23"/>
  <c r="G18"/>
  <c r="H12"/>
  <c r="H5"/>
  <c r="G30"/>
  <c r="I18"/>
  <c r="G6"/>
  <c r="H24"/>
  <c r="K18"/>
  <c r="G13"/>
  <c r="L32"/>
  <c r="J25"/>
  <c r="G20"/>
  <c r="K13"/>
  <c r="L7"/>
  <c r="M30"/>
  <c r="L15"/>
  <c r="J10"/>
  <c r="K33"/>
  <c r="G31"/>
  <c r="I28"/>
  <c r="I26"/>
  <c r="L23"/>
  <c r="G21"/>
  <c r="J18"/>
  <c r="H16"/>
  <c r="H13"/>
  <c r="K10"/>
  <c r="K8"/>
  <c r="K5"/>
  <c r="J28"/>
  <c r="L8"/>
  <c r="I34"/>
  <c r="L31"/>
  <c r="G29"/>
  <c r="K26"/>
  <c r="K24"/>
  <c r="K21"/>
  <c r="H19"/>
  <c r="L16"/>
  <c r="G14"/>
  <c r="I11"/>
  <c r="G9"/>
  <c r="J6"/>
  <c r="J31"/>
  <c r="J34"/>
  <c r="H32"/>
  <c r="H29"/>
  <c r="H27"/>
  <c r="L24"/>
  <c r="G22"/>
  <c r="I19"/>
  <c r="G17"/>
  <c r="J14"/>
  <c r="J11"/>
  <c r="J9"/>
  <c r="M6"/>
  <c r="J26"/>
  <c r="K34"/>
  <c r="K32"/>
  <c r="K29"/>
  <c r="I27"/>
  <c r="G25"/>
  <c r="J22"/>
  <c r="J19"/>
  <c r="J17"/>
  <c r="M14"/>
  <c r="G12"/>
  <c r="K9"/>
  <c r="G7"/>
  <c r="N29"/>
  <c r="N13"/>
  <c r="F13"/>
  <c r="F5"/>
  <c r="M31"/>
  <c r="M23"/>
  <c r="F22"/>
  <c r="M7"/>
  <c r="L33"/>
  <c r="M32"/>
  <c r="N31"/>
  <c r="L25"/>
  <c r="M24"/>
  <c r="N23"/>
  <c r="F23"/>
  <c r="I20"/>
  <c r="L17"/>
  <c r="M16"/>
  <c r="N15"/>
  <c r="F15"/>
  <c r="I12"/>
  <c r="L9"/>
  <c r="M8"/>
  <c r="N7"/>
  <c r="F7"/>
  <c r="L34"/>
  <c r="M33"/>
  <c r="N32"/>
  <c r="F32"/>
  <c r="H30"/>
  <c r="I29"/>
  <c r="K27"/>
  <c r="L26"/>
  <c r="M25"/>
  <c r="N24"/>
  <c r="F24"/>
  <c r="H22"/>
  <c r="I21"/>
  <c r="K19"/>
  <c r="L18"/>
  <c r="M17"/>
  <c r="N16"/>
  <c r="F16"/>
  <c r="H14"/>
  <c r="I13"/>
  <c r="K11"/>
  <c r="L10"/>
  <c r="M9"/>
  <c r="N8"/>
  <c r="F8"/>
  <c r="H6"/>
  <c r="I5"/>
  <c r="M34"/>
  <c r="N33"/>
  <c r="F33"/>
  <c r="G32"/>
  <c r="H31"/>
  <c r="I30"/>
  <c r="J29"/>
  <c r="K28"/>
  <c r="L27"/>
  <c r="M26"/>
  <c r="N25"/>
  <c r="F25"/>
  <c r="G24"/>
  <c r="H23"/>
  <c r="I22"/>
  <c r="J21"/>
  <c r="K20"/>
  <c r="L19"/>
  <c r="M18"/>
  <c r="N17"/>
  <c r="F17"/>
  <c r="G16"/>
  <c r="H15"/>
  <c r="I14"/>
  <c r="J13"/>
  <c r="K12"/>
  <c r="L11"/>
  <c r="M10"/>
  <c r="N9"/>
  <c r="F9"/>
  <c r="G8"/>
  <c r="H7"/>
  <c r="I6"/>
  <c r="J5"/>
  <c r="F21"/>
  <c r="F30"/>
  <c r="M15"/>
  <c r="I23"/>
  <c r="L20"/>
  <c r="F18"/>
  <c r="F10"/>
  <c r="F29"/>
  <c r="N21"/>
  <c r="F14"/>
  <c r="F6"/>
  <c r="N5"/>
  <c r="N30"/>
  <c r="N22"/>
  <c r="N14"/>
  <c r="N6"/>
  <c r="F31"/>
  <c r="N34"/>
  <c r="F34"/>
  <c r="I31"/>
  <c r="L28"/>
  <c r="M27"/>
  <c r="N26"/>
  <c r="F26"/>
  <c r="M19"/>
  <c r="N18"/>
  <c r="I15"/>
  <c r="L12"/>
  <c r="M11"/>
  <c r="N10"/>
  <c r="I7"/>
  <c r="N4"/>
  <c r="H33"/>
  <c r="I32"/>
  <c r="K30"/>
  <c r="L29"/>
  <c r="M28"/>
  <c r="N27"/>
  <c r="F27"/>
  <c r="H25"/>
  <c r="I24"/>
  <c r="K22"/>
  <c r="L21"/>
  <c r="M20"/>
  <c r="N19"/>
  <c r="F19"/>
  <c r="H17"/>
  <c r="I16"/>
  <c r="K14"/>
  <c r="L13"/>
  <c r="M12"/>
  <c r="N11"/>
  <c r="F11"/>
  <c r="H9"/>
  <c r="I8"/>
  <c r="K6"/>
  <c r="L5"/>
  <c r="M4"/>
  <c r="H34"/>
  <c r="I33"/>
  <c r="J32"/>
  <c r="K31"/>
  <c r="L30"/>
  <c r="M29"/>
  <c r="N28"/>
  <c r="F28"/>
  <c r="G27"/>
  <c r="H26"/>
  <c r="I25"/>
  <c r="J24"/>
  <c r="K23"/>
  <c r="L22"/>
  <c r="M21"/>
  <c r="N20"/>
  <c r="F20"/>
  <c r="G19"/>
  <c r="H18"/>
  <c r="I17"/>
  <c r="J16"/>
  <c r="K15"/>
  <c r="L14"/>
  <c r="M13"/>
  <c r="G11"/>
  <c r="I9"/>
  <c r="J8"/>
  <c r="K7"/>
  <c r="L4"/>
  <c r="H4"/>
  <c r="F4"/>
  <c r="W4" l="1"/>
  <c r="AB4"/>
  <c r="AK5" s="1"/>
  <c r="AB6" s="1"/>
  <c r="Z4"/>
  <c r="X4"/>
  <c r="AA4"/>
  <c r="AD4"/>
  <c r="Y4"/>
  <c r="AH5" s="1"/>
  <c r="Y6" s="1"/>
  <c r="AC4"/>
  <c r="AK6" l="1"/>
  <c r="AB7" s="1"/>
  <c r="AH6"/>
  <c r="Y7" s="1"/>
  <c r="AG5"/>
  <c r="X6" s="1"/>
  <c r="AI5"/>
  <c r="Z6" s="1"/>
  <c r="AL5"/>
  <c r="AC6" s="1"/>
  <c r="AM5"/>
  <c r="AD6" s="1"/>
  <c r="AJ5"/>
  <c r="AA6" s="1"/>
  <c r="AF5"/>
  <c r="W6" s="1"/>
  <c r="AK7" l="1"/>
  <c r="AB8" s="1"/>
  <c r="AL6"/>
  <c r="AC7" s="1"/>
  <c r="AH7"/>
  <c r="Y8" s="1"/>
  <c r="AK8" l="1"/>
  <c r="AB9" s="1"/>
  <c r="AH8"/>
  <c r="Y9" s="1"/>
  <c r="AL7"/>
  <c r="AC8" s="1"/>
  <c r="AG6"/>
  <c r="X7" s="1"/>
  <c r="AI6"/>
  <c r="Z7" s="1"/>
  <c r="AJ6"/>
  <c r="AA7" s="1"/>
  <c r="AM6"/>
  <c r="AD7" s="1"/>
  <c r="AF6"/>
  <c r="W7" s="1"/>
  <c r="AH9" l="1"/>
  <c r="Y10" s="1"/>
  <c r="AL8"/>
  <c r="AC9" s="1"/>
  <c r="AG7"/>
  <c r="X8" s="1"/>
  <c r="AI7"/>
  <c r="Z8" s="1"/>
  <c r="AJ7"/>
  <c r="AA8" s="1"/>
  <c r="AM7"/>
  <c r="AD8" s="1"/>
  <c r="AF7"/>
  <c r="W8" s="1"/>
  <c r="AG8" l="1"/>
  <c r="X9" s="1"/>
  <c r="AF8"/>
  <c r="W9" s="1"/>
  <c r="AI8"/>
  <c r="Z9" s="1"/>
  <c r="AJ8"/>
  <c r="AA9" s="1"/>
  <c r="AH10"/>
  <c r="Y11" s="1"/>
  <c r="AF9" l="1"/>
  <c r="W10" s="1"/>
  <c r="AI9"/>
  <c r="Z10" s="1"/>
  <c r="AH11"/>
  <c r="Y12" s="1"/>
  <c r="AG9"/>
  <c r="X10" s="1"/>
  <c r="AH12" l="1"/>
  <c r="Y13" s="1"/>
  <c r="AG10"/>
  <c r="X11" s="1"/>
  <c r="AI10"/>
  <c r="Z11" s="1"/>
  <c r="AF10"/>
  <c r="W11" s="1"/>
  <c r="AG11" l="1"/>
  <c r="X12" s="1"/>
  <c r="AF11"/>
  <c r="W12" s="1"/>
  <c r="AI11"/>
  <c r="Z12" s="1"/>
  <c r="AH13"/>
  <c r="Y14" s="1"/>
  <c r="AF12" l="1"/>
  <c r="W13" s="1"/>
  <c r="AI12"/>
  <c r="Z13" s="1"/>
  <c r="AH14"/>
  <c r="Y15" s="1"/>
  <c r="AG12"/>
  <c r="X13" s="1"/>
  <c r="AH15" l="1"/>
  <c r="Y16" s="1"/>
  <c r="AG13"/>
  <c r="X14" s="1"/>
  <c r="AI13"/>
  <c r="Z14" s="1"/>
  <c r="AF13"/>
  <c r="W14" s="1"/>
  <c r="AG14" l="1"/>
  <c r="X15" s="1"/>
  <c r="AF14"/>
  <c r="W15" s="1"/>
  <c r="AI14"/>
  <c r="Z15" s="1"/>
  <c r="AH16"/>
  <c r="Y17" s="1"/>
  <c r="AF15" l="1"/>
  <c r="W16" s="1"/>
  <c r="AI15"/>
  <c r="Z16" s="1"/>
  <c r="AH17"/>
  <c r="Y18" s="1"/>
  <c r="AG15"/>
  <c r="X16" s="1"/>
  <c r="AH18" l="1"/>
  <c r="Y19" s="1"/>
  <c r="AG16"/>
  <c r="X17" s="1"/>
  <c r="AI16"/>
  <c r="Z17" s="1"/>
  <c r="AF16"/>
  <c r="W17" s="1"/>
  <c r="AG17" l="1"/>
  <c r="X18" s="1"/>
  <c r="AF17"/>
  <c r="W18" s="1"/>
  <c r="AI17"/>
  <c r="Z18" s="1"/>
  <c r="AH19"/>
  <c r="Y20" s="1"/>
  <c r="AF18" l="1"/>
  <c r="W19" s="1"/>
  <c r="AI18"/>
  <c r="Z19" s="1"/>
  <c r="AH20"/>
  <c r="Y21" s="1"/>
  <c r="AG18"/>
  <c r="X19" s="1"/>
  <c r="AI19" l="1"/>
  <c r="Z20" s="1"/>
  <c r="AG19"/>
  <c r="X20" s="1"/>
  <c r="AF19"/>
  <c r="W20" s="1"/>
  <c r="AH21"/>
  <c r="Y22" s="1"/>
  <c r="AH22" l="1"/>
  <c r="Y23" s="1"/>
  <c r="AI20"/>
  <c r="Z21" s="1"/>
  <c r="AF20"/>
  <c r="W21" s="1"/>
  <c r="AG20"/>
  <c r="X21" s="1"/>
  <c r="AG21" l="1"/>
  <c r="X22" s="1"/>
  <c r="AH23"/>
  <c r="Y24" s="1"/>
  <c r="AI21"/>
  <c r="Z22" s="1"/>
  <c r="AF21"/>
  <c r="W22" s="1"/>
  <c r="AL9" l="1"/>
  <c r="AC10" s="1"/>
  <c r="AH24"/>
  <c r="Y25" s="1"/>
  <c r="AF22"/>
  <c r="W23" s="1"/>
  <c r="AI22"/>
  <c r="Z23" s="1"/>
  <c r="AG22"/>
  <c r="X23" s="1"/>
  <c r="AL10" l="1"/>
  <c r="AC11" s="1"/>
  <c r="AH25"/>
  <c r="Y26" s="1"/>
  <c r="AM8"/>
  <c r="AD9" s="1"/>
  <c r="AI23"/>
  <c r="Z24" s="1"/>
  <c r="AG23"/>
  <c r="X24" s="1"/>
  <c r="AF23"/>
  <c r="W24" s="1"/>
  <c r="Y32" l="1"/>
  <c r="Y35"/>
  <c r="Y33"/>
  <c r="Y30"/>
  <c r="Y34"/>
  <c r="Y31"/>
  <c r="Y36"/>
  <c r="Y29"/>
  <c r="AK9"/>
  <c r="AB10" s="1"/>
  <c r="AG24"/>
  <c r="X25" s="1"/>
  <c r="AM9"/>
  <c r="AD10" s="1"/>
  <c r="AI24"/>
  <c r="Z25" s="1"/>
  <c r="AJ9"/>
  <c r="AA10" s="1"/>
  <c r="AF24"/>
  <c r="W25" s="1"/>
  <c r="AL11"/>
  <c r="AC12" s="1"/>
  <c r="AJ10" l="1"/>
  <c r="AA11" s="1"/>
  <c r="AK10"/>
  <c r="AB11" s="1"/>
  <c r="AG25"/>
  <c r="X26" s="1"/>
  <c r="AM10"/>
  <c r="AD11" s="1"/>
  <c r="AI25"/>
  <c r="Z26" s="1"/>
  <c r="AL12"/>
  <c r="AC13" s="1"/>
  <c r="AF25"/>
  <c r="W26" s="1"/>
  <c r="Z29" l="1"/>
  <c r="Z34"/>
  <c r="Z32"/>
  <c r="Z35"/>
  <c r="Z36"/>
  <c r="Z31"/>
  <c r="Z30"/>
  <c r="Z33"/>
  <c r="X29"/>
  <c r="X35"/>
  <c r="X34"/>
  <c r="X33"/>
  <c r="X31"/>
  <c r="X36"/>
  <c r="X32"/>
  <c r="X30"/>
  <c r="W35"/>
  <c r="W36"/>
  <c r="W33"/>
  <c r="W34"/>
  <c r="W31"/>
  <c r="W32"/>
  <c r="W29"/>
  <c r="W30"/>
  <c r="AJ11"/>
  <c r="AA12" s="1"/>
  <c r="AL13"/>
  <c r="AC14" s="1"/>
  <c r="AM11"/>
  <c r="AD12" s="1"/>
  <c r="AK11"/>
  <c r="AB12" s="1"/>
  <c r="AJ12" l="1"/>
  <c r="AA13" s="1"/>
  <c r="AK12"/>
  <c r="AB13" s="1"/>
  <c r="AL14"/>
  <c r="AC15" s="1"/>
  <c r="AM12"/>
  <c r="AD13" s="1"/>
  <c r="AJ13" l="1"/>
  <c r="AA14" s="1"/>
  <c r="AK13"/>
  <c r="AB14" s="1"/>
  <c r="AM13"/>
  <c r="AD14" s="1"/>
  <c r="AL15"/>
  <c r="AC16" s="1"/>
  <c r="AJ14" l="1"/>
  <c r="AA15" s="1"/>
  <c r="AK14"/>
  <c r="AB15" s="1"/>
  <c r="AL16"/>
  <c r="AC17" s="1"/>
  <c r="AM14"/>
  <c r="AD15" s="1"/>
  <c r="AJ15" l="1"/>
  <c r="AA16" s="1"/>
  <c r="AK15"/>
  <c r="AB16" s="1"/>
  <c r="AM15"/>
  <c r="AD16" s="1"/>
  <c r="AL17"/>
  <c r="AC18" s="1"/>
  <c r="AJ16" l="1"/>
  <c r="AA17" s="1"/>
  <c r="AK16"/>
  <c r="AB17" s="1"/>
  <c r="AM16"/>
  <c r="AD17" s="1"/>
  <c r="AL18"/>
  <c r="AC19" s="1"/>
  <c r="AJ17" l="1"/>
  <c r="AA18" s="1"/>
  <c r="AK17"/>
  <c r="AB18" s="1"/>
  <c r="AM17"/>
  <c r="AD18" s="1"/>
  <c r="AL19"/>
  <c r="AC20" s="1"/>
  <c r="AJ18" l="1"/>
  <c r="AA19" s="1"/>
  <c r="AK18"/>
  <c r="AB19" s="1"/>
  <c r="AL20"/>
  <c r="AC21" s="1"/>
  <c r="AM18"/>
  <c r="AD19" s="1"/>
  <c r="AJ19" l="1"/>
  <c r="AA20" s="1"/>
  <c r="AK19"/>
  <c r="AB20" s="1"/>
  <c r="AM19"/>
  <c r="AD20" s="1"/>
  <c r="AL21"/>
  <c r="AC22" s="1"/>
  <c r="AJ20" l="1"/>
  <c r="AA21" s="1"/>
  <c r="AK20"/>
  <c r="AB21" s="1"/>
  <c r="AM20"/>
  <c r="AD21" s="1"/>
  <c r="AL22"/>
  <c r="AC23" s="1"/>
  <c r="AJ21" l="1"/>
  <c r="AA22" s="1"/>
  <c r="AK21"/>
  <c r="AB22" s="1"/>
  <c r="AM21"/>
  <c r="AD22" s="1"/>
  <c r="AL23"/>
  <c r="AC24" s="1"/>
  <c r="AJ22" l="1"/>
  <c r="AA23" s="1"/>
  <c r="AK22"/>
  <c r="AB23" s="1"/>
  <c r="AL24"/>
  <c r="AC25" s="1"/>
  <c r="AM22"/>
  <c r="AD23" s="1"/>
  <c r="AJ23" l="1"/>
  <c r="AA24" s="1"/>
  <c r="AK23"/>
  <c r="AB24" s="1"/>
  <c r="AL25"/>
  <c r="AC26" s="1"/>
  <c r="AM23"/>
  <c r="AD24" s="1"/>
  <c r="AC34" l="1"/>
  <c r="AC36"/>
  <c r="AC30"/>
  <c r="AC35"/>
  <c r="AC29"/>
  <c r="AC31"/>
  <c r="AC32"/>
  <c r="AC33"/>
  <c r="AJ24"/>
  <c r="AA25" s="1"/>
  <c r="AK24"/>
  <c r="AB25" s="1"/>
  <c r="AM24"/>
  <c r="AD25" s="1"/>
  <c r="AJ25" l="1"/>
  <c r="AA26" s="1"/>
  <c r="AK25"/>
  <c r="AB26" s="1"/>
  <c r="AM25"/>
  <c r="AD26" s="1"/>
  <c r="AB32" l="1"/>
  <c r="AB29"/>
  <c r="AB34"/>
  <c r="AB33"/>
  <c r="AB36"/>
  <c r="AB31"/>
  <c r="AB30"/>
  <c r="AB35"/>
  <c r="AA30"/>
  <c r="AA36"/>
  <c r="AA29"/>
  <c r="AA34"/>
  <c r="AA35"/>
  <c r="AA31"/>
  <c r="AA33"/>
  <c r="AA32"/>
  <c r="AD36"/>
  <c r="AD34"/>
  <c r="AD35"/>
  <c r="AD30"/>
  <c r="AD29"/>
  <c r="AD31"/>
  <c r="AD33"/>
  <c r="AD32"/>
</calcChain>
</file>

<file path=xl/sharedStrings.xml><?xml version="1.0" encoding="utf-8"?>
<sst xmlns="http://schemas.openxmlformats.org/spreadsheetml/2006/main" count="102" uniqueCount="86">
  <si>
    <t>X-TREME</t>
  </si>
  <si>
    <t>Hero</t>
  </si>
  <si>
    <t>Legend</t>
  </si>
  <si>
    <t>Overlord</t>
  </si>
  <si>
    <t>Conqueror</t>
  </si>
  <si>
    <t>Battlemaster</t>
  </si>
  <si>
    <t>Crusader</t>
  </si>
  <si>
    <t>Warlord</t>
  </si>
  <si>
    <t>Vindicator</t>
  </si>
  <si>
    <t>Assassin</t>
  </si>
  <si>
    <t>Warrior</t>
  </si>
  <si>
    <t>Militant</t>
  </si>
  <si>
    <t>Master Chief</t>
  </si>
  <si>
    <t>Fighter Chief</t>
  </si>
  <si>
    <t>Specialist</t>
  </si>
  <si>
    <t>Instructor</t>
  </si>
  <si>
    <t>Professional</t>
  </si>
  <si>
    <t>Eagle Eye</t>
  </si>
  <si>
    <t>Sharpshooter</t>
  </si>
  <si>
    <t>Marksman</t>
  </si>
  <si>
    <t>Veteran</t>
  </si>
  <si>
    <t>Fighter</t>
  </si>
  <si>
    <t>Skilled</t>
  </si>
  <si>
    <t>Graduate</t>
  </si>
  <si>
    <t>Competent</t>
  </si>
  <si>
    <t>Trainee</t>
  </si>
  <si>
    <t>Rookie</t>
  </si>
  <si>
    <t>Novice</t>
  </si>
  <si>
    <t>Greenhorn</t>
  </si>
  <si>
    <t>Nuisance</t>
  </si>
  <si>
    <t>Harmless</t>
  </si>
  <si>
    <t>rank</t>
  </si>
  <si>
    <t>mission type</t>
  </si>
  <si>
    <t>trivial</t>
  </si>
  <si>
    <t>very easy</t>
  </si>
  <si>
    <t>easy</t>
  </si>
  <si>
    <t>average</t>
  </si>
  <si>
    <t>hard</t>
  </si>
  <si>
    <t>very hard</t>
  </si>
  <si>
    <t>impossible</t>
  </si>
  <si>
    <t>unused</t>
  </si>
  <si>
    <t>default</t>
  </si>
  <si>
    <t>Total points = ( (IP+1) * RN ) / 100 (min 1)</t>
  </si>
  <si>
    <t xml:space="preserve">Trivial = random(5,12) </t>
  </si>
  <si>
    <t xml:space="preserve">Very Easy = random(15,22) </t>
  </si>
  <si>
    <t xml:space="preserve">Easy = random(25,42) </t>
  </si>
  <si>
    <t xml:space="preserve">Average = random(45,52) </t>
  </si>
  <si>
    <t xml:space="preserve">Hard = random(55,62) </t>
  </si>
  <si>
    <t xml:space="preserve">Very Hard = random(65,72) </t>
  </si>
  <si>
    <t xml:space="preserve">Impossible = random(75,82) </t>
  </si>
  <si>
    <t xml:space="preserve">unused? = random(85,100) </t>
  </si>
  <si>
    <t xml:space="preserve">default = random(45,55) </t>
  </si>
  <si>
    <t>Class</t>
  </si>
  <si>
    <t>cost</t>
  </si>
  <si>
    <t>M5</t>
  </si>
  <si>
    <t>M4</t>
  </si>
  <si>
    <t>M3</t>
  </si>
  <si>
    <t>M8</t>
  </si>
  <si>
    <t>M6</t>
  </si>
  <si>
    <t>M7</t>
  </si>
  <si>
    <t>M2</t>
  </si>
  <si>
    <t>M1</t>
  </si>
  <si>
    <t>M1 (support)</t>
  </si>
  <si>
    <t>TS</t>
  </si>
  <si>
    <t>TP</t>
  </si>
  <si>
    <t>TM</t>
  </si>
  <si>
    <t>TM (support)</t>
  </si>
  <si>
    <t>TL</t>
  </si>
  <si>
    <t>TL (support)</t>
  </si>
  <si>
    <t>M8 missile loadout</t>
  </si>
  <si>
    <t>Rank name</t>
  </si>
  <si>
    <t>points</t>
  </si>
  <si>
    <t>Spawn cost</t>
  </si>
  <si>
    <t>missiles min/max</t>
  </si>
  <si>
    <t>Tomahawk/Phantom:</t>
  </si>
  <si>
    <t>min 10+fightrank.rank</t>
  </si>
  <si>
    <t>max 10+(2xfightrank.rank)</t>
  </si>
  <si>
    <t>round</t>
  </si>
  <si>
    <t>rand</t>
  </si>
  <si>
    <t>M1 and support</t>
  </si>
  <si>
    <t>This sections does a basic "what if", combining all the combat ranks and all mission difficulty types together in a matrix to show what you would get.</t>
  </si>
  <si>
    <t>I have chosen to use one random number where it is more important to see comparison differences. I have chosen to see the same random number across</t>
  </si>
  <si>
    <t>the same difficulty, but different inside the difficulty itself to provide with a greater flexibility when you spam "delete" on an empty cell.</t>
  </si>
  <si>
    <t>Same goes for the ship point distribution analysis, using the same random number to choose between types across difficulties, but different for each round,</t>
  </si>
  <si>
    <t>because, after all, it is another "roll" to see how the points will be spent.</t>
  </si>
  <si>
    <t>You only need to change the rank directly below here to your own, nothing else!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</si>
</sst>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rgb="FFBFCAD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1"/>
        <bgColor indexed="64"/>
      </patternFill>
    </fill>
  </fills>
  <borders count="1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25">
    <xf numFmtId="0" fontId="0" fillId="0" borderId="0" xfId="0"/>
    <xf numFmtId="3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3" fontId="0" fillId="0" borderId="0" xfId="0" applyNumberFormat="1" applyAlignment="1">
      <alignment vertical="center"/>
    </xf>
    <xf numFmtId="4" fontId="0" fillId="0" borderId="0" xfId="0" applyNumberFormat="1" applyAlignment="1">
      <alignment vertical="center"/>
    </xf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3" fontId="0" fillId="0" borderId="0" xfId="0" applyNumberFormat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0" xfId="0" applyAlignment="1">
      <alignment horizontal="right" vertical="center"/>
    </xf>
    <xf numFmtId="0" fontId="1" fillId="2" borderId="1" xfId="1" applyAlignment="1">
      <alignment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</cellXfs>
  <cellStyles count="2">
    <cellStyle name="Input" xfId="1" builtinId="20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AM40"/>
  <sheetViews>
    <sheetView tabSelected="1" workbookViewId="0">
      <selection activeCell="U33" sqref="U33"/>
    </sheetView>
  </sheetViews>
  <sheetFormatPr defaultRowHeight="15"/>
  <cols>
    <col min="1" max="1" width="9.140625" style="3"/>
    <col min="2" max="2" width="13.7109375" style="3" customWidth="1"/>
    <col min="3" max="3" width="4.85546875" style="3" bestFit="1" customWidth="1"/>
    <col min="4" max="4" width="6.5703125" style="3" bestFit="1" customWidth="1"/>
    <col min="5" max="5" width="2.140625" style="3" customWidth="1"/>
    <col min="6" max="6" width="12.28515625" style="3" bestFit="1" customWidth="1"/>
    <col min="7" max="7" width="9.28515625" style="3" bestFit="1" customWidth="1"/>
    <col min="8" max="10" width="8.140625" style="3" bestFit="1" customWidth="1"/>
    <col min="11" max="11" width="9.28515625" style="3" bestFit="1" customWidth="1"/>
    <col min="12" max="12" width="10.7109375" style="3" bestFit="1" customWidth="1"/>
    <col min="13" max="14" width="8.140625" style="3" bestFit="1" customWidth="1"/>
    <col min="15" max="16" width="4.7109375" style="3" customWidth="1"/>
    <col min="17" max="17" width="14.42578125" style="3" customWidth="1"/>
    <col min="18" max="18" width="9.140625" style="3"/>
    <col min="19" max="19" width="6.85546875" style="3" customWidth="1"/>
    <col min="20" max="20" width="4.5703125" style="3" bestFit="1" customWidth="1"/>
    <col min="21" max="16384" width="9.140625" style="3"/>
  </cols>
  <sheetData>
    <row r="1" spans="2:39" ht="15.75" thickBot="1">
      <c r="B1" s="3" t="s">
        <v>42</v>
      </c>
      <c r="R1" s="22" t="s">
        <v>85</v>
      </c>
      <c r="S1" s="23"/>
      <c r="T1" s="23"/>
      <c r="U1" s="23"/>
      <c r="V1" s="23"/>
      <c r="W1" s="23"/>
      <c r="X1" s="23"/>
      <c r="Y1" s="23"/>
      <c r="Z1" s="24"/>
    </row>
    <row r="2" spans="2:39">
      <c r="F2" s="3" t="s">
        <v>32</v>
      </c>
      <c r="O2" s="2" t="s">
        <v>73</v>
      </c>
      <c r="P2" s="2"/>
    </row>
    <row r="3" spans="2:39">
      <c r="B3" s="4" t="s">
        <v>70</v>
      </c>
      <c r="C3" s="4" t="s">
        <v>31</v>
      </c>
      <c r="D3" s="4" t="s">
        <v>71</v>
      </c>
      <c r="E3" s="4"/>
      <c r="F3" s="4" t="s">
        <v>33</v>
      </c>
      <c r="G3" s="4" t="s">
        <v>34</v>
      </c>
      <c r="H3" s="4" t="s">
        <v>35</v>
      </c>
      <c r="I3" s="4" t="s">
        <v>36</v>
      </c>
      <c r="J3" s="4" t="s">
        <v>37</v>
      </c>
      <c r="K3" s="4" t="s">
        <v>38</v>
      </c>
      <c r="L3" s="4" t="s">
        <v>39</v>
      </c>
      <c r="M3" s="4" t="s">
        <v>40</v>
      </c>
      <c r="N3" s="4" t="s">
        <v>41</v>
      </c>
      <c r="O3" s="2"/>
      <c r="P3" s="2"/>
      <c r="Q3" s="11" t="s">
        <v>43</v>
      </c>
      <c r="R3" s="12"/>
      <c r="S3" s="12"/>
      <c r="T3" s="13">
        <f ca="1">RANDBETWEEN(5,12)</f>
        <v>5</v>
      </c>
      <c r="V3" s="3" t="s">
        <v>31</v>
      </c>
      <c r="W3" s="4" t="s">
        <v>33</v>
      </c>
      <c r="X3" s="4" t="s">
        <v>34</v>
      </c>
      <c r="Y3" s="4" t="s">
        <v>35</v>
      </c>
      <c r="Z3" s="4" t="s">
        <v>36</v>
      </c>
      <c r="AA3" s="4" t="s">
        <v>37</v>
      </c>
      <c r="AB3" s="4" t="s">
        <v>38</v>
      </c>
      <c r="AC3" s="4" t="s">
        <v>39</v>
      </c>
      <c r="AD3" s="4" t="s">
        <v>41</v>
      </c>
    </row>
    <row r="4" spans="2:39">
      <c r="B4" s="3" t="s">
        <v>0</v>
      </c>
      <c r="C4" s="3">
        <v>30</v>
      </c>
      <c r="D4" s="5">
        <v>4647</v>
      </c>
      <c r="E4" s="5"/>
      <c r="F4" s="6">
        <f ca="1">IF((($D4+1)*T$3)/100&lt;1,1,(($D4+1)*T$3)/100)</f>
        <v>232.4</v>
      </c>
      <c r="G4" s="6">
        <f ca="1">IF((($D4+1)*T$4)/100&lt;1,1,(($D4+1)*T$4)/100)</f>
        <v>697.2</v>
      </c>
      <c r="H4" s="6">
        <f ca="1">IF((($D4+1)*T$5)/100&lt;1,1,(($D4+1)*T$5)/100)</f>
        <v>1812.72</v>
      </c>
      <c r="I4" s="6">
        <f ca="1">IF((($D4+1)*T$6)/100&lt;1,1,(($D4+1)*T$6)/100)</f>
        <v>2184.56</v>
      </c>
      <c r="J4" s="6">
        <f ca="1">IF((($D4+1)*T$7)/100&lt;1,1,(($D4+1)*T$7)/100)</f>
        <v>2695.84</v>
      </c>
      <c r="K4" s="6">
        <f ca="1">IF((($D4+1)*T$8)/100&lt;1,1,(($D4+1)*T$8)/100)</f>
        <v>3300.08</v>
      </c>
      <c r="L4" s="6">
        <f ca="1">IF((($D4+1)*T$9)/100&lt;1,1,(($D4+1)*T$9)/100)</f>
        <v>3486</v>
      </c>
      <c r="M4" s="6">
        <f ca="1">IF((($D4+1)*T$10)/100&lt;1,1,(($D4+1)*T$10)/100)</f>
        <v>4322.6400000000003</v>
      </c>
      <c r="N4" s="6">
        <f ca="1">IF((($D4+1)*T$11)/100&lt;1,1,(($D4+1)*T$11)/100)</f>
        <v>2463.44</v>
      </c>
      <c r="O4" s="3">
        <f>10+C4</f>
        <v>40</v>
      </c>
      <c r="P4" s="3">
        <f>10+2*C4</f>
        <v>70</v>
      </c>
      <c r="Q4" s="14" t="s">
        <v>44</v>
      </c>
      <c r="R4" s="15"/>
      <c r="S4" s="15"/>
      <c r="T4" s="16">
        <f ca="1">RANDBETWEEN(15,22)</f>
        <v>15</v>
      </c>
      <c r="V4" s="21">
        <v>25</v>
      </c>
      <c r="W4" s="3">
        <f ca="1">ROUNDDOWN(VLOOKUP($V4,$C$4:$N$34,4,),0)</f>
        <v>60</v>
      </c>
      <c r="X4" s="3">
        <f ca="1">ROUNDDOWN(VLOOKUP($V4,$C$4:$N$34,5,),0)</f>
        <v>182</v>
      </c>
      <c r="Y4" s="3">
        <f ca="1">ROUNDDOWN(VLOOKUP($V4,$C$4:$N$34,6,),0)</f>
        <v>474</v>
      </c>
      <c r="Z4" s="3">
        <f ca="1">ROUNDDOWN(VLOOKUP($V4,$C$4:$N$34,7,),0)</f>
        <v>571</v>
      </c>
      <c r="AA4" s="3">
        <f ca="1">ROUNDDOWN(VLOOKUP($V4,$C$4:$N$34,8,),0)</f>
        <v>705</v>
      </c>
      <c r="AB4" s="3">
        <f ca="1">ROUNDDOWN(VLOOKUP($V4,$C$4:$N$34,9,),0)</f>
        <v>864</v>
      </c>
      <c r="AC4" s="3">
        <f ca="1">ROUNDDOWN(VLOOKUP($V4,$C$4:$N$34,10,),0)</f>
        <v>912</v>
      </c>
      <c r="AD4" s="3">
        <f ca="1">ROUNDDOWN(VLOOKUP($V4,$C$4:$N$34,12,),0)</f>
        <v>645</v>
      </c>
    </row>
    <row r="5" spans="2:39">
      <c r="B5" s="3" t="s">
        <v>1</v>
      </c>
      <c r="C5" s="3">
        <v>29</v>
      </c>
      <c r="D5" s="5">
        <v>3554</v>
      </c>
      <c r="E5" s="5"/>
      <c r="F5" s="6">
        <f t="shared" ref="F5:F34" ca="1" si="0">IF((($D5+1)*T$3)/100&lt;1,1,(($D5+1)*T$3)/100)</f>
        <v>177.75</v>
      </c>
      <c r="G5" s="6">
        <f t="shared" ref="G5:G34" ca="1" si="1">IF((($D5+1)*T$4)/100&lt;1,1,(($D5+1)*T$4)/100)</f>
        <v>533.25</v>
      </c>
      <c r="H5" s="6">
        <f t="shared" ref="H5:H34" ca="1" si="2">IF((($D5+1)*T$5)/100&lt;1,1,(($D5+1)*T$5)/100)</f>
        <v>1386.45</v>
      </c>
      <c r="I5" s="6">
        <f t="shared" ref="I5:I34" ca="1" si="3">IF((($D5+1)*T$6)/100&lt;1,1,(($D5+1)*T$6)/100)</f>
        <v>1670.85</v>
      </c>
      <c r="J5" s="6">
        <f t="shared" ref="J5:J34" ca="1" si="4">IF((($D5+1)*T$7)/100&lt;1,1,(($D5+1)*T$7)/100)</f>
        <v>2061.9</v>
      </c>
      <c r="K5" s="6">
        <f t="shared" ref="K5:K34" ca="1" si="5">IF((($D5+1)*T$8)/100&lt;1,1,(($D5+1)*T$8)/100)</f>
        <v>2524.0500000000002</v>
      </c>
      <c r="L5" s="6">
        <f t="shared" ref="L5:L34" ca="1" si="6">IF((($D5+1)*T$9)/100&lt;1,1,(($D5+1)*T$9)/100)</f>
        <v>2666.25</v>
      </c>
      <c r="M5" s="6">
        <f t="shared" ref="M5:M34" ca="1" si="7">IF((($D5+1)*T$10)/100&lt;1,1,(($D5+1)*T$10)/100)</f>
        <v>3306.15</v>
      </c>
      <c r="N5" s="6">
        <f t="shared" ref="N5:N34" ca="1" si="8">IF((($D5+1)*T$11)/100&lt;1,1,(($D5+1)*T$11)/100)</f>
        <v>1884.15</v>
      </c>
      <c r="O5" s="3">
        <f t="shared" ref="O5:O17" si="9">10+C5</f>
        <v>39</v>
      </c>
      <c r="P5" s="3">
        <f t="shared" ref="P5:P17" si="10">10+2*C5</f>
        <v>68</v>
      </c>
      <c r="Q5" s="14" t="s">
        <v>45</v>
      </c>
      <c r="R5" s="15"/>
      <c r="S5" s="15"/>
      <c r="T5" s="16">
        <f ca="1">RANDBETWEEN(25,42)</f>
        <v>39</v>
      </c>
      <c r="U5" s="10" t="s">
        <v>77</v>
      </c>
      <c r="V5" s="3" t="s">
        <v>78</v>
      </c>
      <c r="AF5" s="3">
        <f ca="1">W4</f>
        <v>60</v>
      </c>
      <c r="AG5" s="3">
        <f t="shared" ref="AG5:AM5" ca="1" si="11">X4</f>
        <v>182</v>
      </c>
      <c r="AH5" s="3">
        <f t="shared" ca="1" si="11"/>
        <v>474</v>
      </c>
      <c r="AI5" s="3">
        <f t="shared" ca="1" si="11"/>
        <v>571</v>
      </c>
      <c r="AJ5" s="3">
        <f t="shared" ca="1" si="11"/>
        <v>705</v>
      </c>
      <c r="AK5" s="3">
        <f t="shared" ca="1" si="11"/>
        <v>864</v>
      </c>
      <c r="AL5" s="3">
        <f t="shared" ca="1" si="11"/>
        <v>912</v>
      </c>
      <c r="AM5" s="3">
        <f t="shared" ca="1" si="11"/>
        <v>645</v>
      </c>
    </row>
    <row r="6" spans="2:39">
      <c r="B6" s="3" t="s">
        <v>2</v>
      </c>
      <c r="C6" s="3">
        <v>28</v>
      </c>
      <c r="D6" s="5">
        <v>2718</v>
      </c>
      <c r="E6" s="5"/>
      <c r="F6" s="6">
        <f t="shared" ca="1" si="0"/>
        <v>135.94999999999999</v>
      </c>
      <c r="G6" s="6">
        <f t="shared" ca="1" si="1"/>
        <v>407.85</v>
      </c>
      <c r="H6" s="6">
        <f t="shared" ca="1" si="2"/>
        <v>1060.4100000000001</v>
      </c>
      <c r="I6" s="6">
        <f t="shared" ca="1" si="3"/>
        <v>1277.93</v>
      </c>
      <c r="J6" s="6">
        <f t="shared" ca="1" si="4"/>
        <v>1577.02</v>
      </c>
      <c r="K6" s="6">
        <f t="shared" ca="1" si="5"/>
        <v>1930.49</v>
      </c>
      <c r="L6" s="6">
        <f t="shared" ca="1" si="6"/>
        <v>2039.25</v>
      </c>
      <c r="M6" s="6">
        <f t="shared" ca="1" si="7"/>
        <v>2528.67</v>
      </c>
      <c r="N6" s="6">
        <f t="shared" ca="1" si="8"/>
        <v>1441.07</v>
      </c>
      <c r="O6" s="3">
        <f t="shared" si="9"/>
        <v>38</v>
      </c>
      <c r="P6" s="3">
        <f t="shared" si="10"/>
        <v>66</v>
      </c>
      <c r="Q6" s="14" t="s">
        <v>46</v>
      </c>
      <c r="R6" s="15"/>
      <c r="S6" s="15"/>
      <c r="T6" s="16">
        <f ca="1">RANDBETWEEN(45,52)</f>
        <v>47</v>
      </c>
      <c r="U6" s="3">
        <v>1</v>
      </c>
      <c r="V6" s="3">
        <f ca="1">RANDBETWEEN(1,100)</f>
        <v>34</v>
      </c>
      <c r="W6" s="4" t="str">
        <f ca="1">IF(AF5&gt;$S$22,IF($V6&gt;34,"M1","M2"),IF(AF5&gt;$S$21,IF($V6&gt;34,"M2","M7"),IF(AF5&gt;$S$20,IF($V6&gt;34,"M7","M6"),IF(AF5&gt;$S$19,IF($V6&gt;34,"M6","M8"),IF(AF5&gt;$S$18,IF($V6&gt;34,"M8","M3"),IF(AF5&gt;$S$17,IF($V6&gt;34,"M3","M4"),IF(AF5&gt;$S$16,IF($V6&gt;34,"M4","M5"),IF(AF5&gt;=$S$15,"M5",0))))))))</f>
        <v>M3</v>
      </c>
      <c r="X6" s="4" t="str">
        <f t="shared" ref="X6:AD6" ca="1" si="12">IF(AG5&gt;$S$22,IF($V6&gt;34,"M1","M2"),IF(AG5&gt;$S$21,IF($V6&gt;34,"M2","M7"),IF(AG5&gt;$S$20,IF($V6&gt;34,"M7","M6"),IF(AG5&gt;$S$19,IF($V6&gt;34,"M6","M8"),IF(AG5&gt;$S$18,IF($V6&gt;34,"M8","M3"),IF(AG5&gt;$S$17,IF($V6&gt;34,"M3","M4"),IF(AG5&gt;$S$16,IF($V6&gt;34,"M4","M5"),IF(AG5&gt;=$S$15,"M5",0))))))))</f>
        <v>M8</v>
      </c>
      <c r="Y6" s="4" t="str">
        <f t="shared" ca="1" si="12"/>
        <v>M6</v>
      </c>
      <c r="Z6" s="4" t="str">
        <f t="shared" ca="1" si="12"/>
        <v>M6</v>
      </c>
      <c r="AA6" s="4" t="str">
        <f t="shared" ca="1" si="12"/>
        <v>M6</v>
      </c>
      <c r="AB6" s="4" t="str">
        <f t="shared" ca="1" si="12"/>
        <v>M7</v>
      </c>
      <c r="AC6" s="4" t="str">
        <f t="shared" ca="1" si="12"/>
        <v>M7</v>
      </c>
      <c r="AD6" s="4" t="str">
        <f t="shared" ca="1" si="12"/>
        <v>M6</v>
      </c>
      <c r="AF6" s="3">
        <f ca="1">AF5-IF(W6=0,0,VLOOKUP(W6,$Q$15:$S$23,3,FALSE))</f>
        <v>40</v>
      </c>
      <c r="AG6" s="3">
        <f t="shared" ref="AG6:AM6" ca="1" si="13">AG5-IF(X6=0,0,VLOOKUP(X6,$Q$15:$S$23,3,FALSE))</f>
        <v>142</v>
      </c>
      <c r="AH6" s="3">
        <f t="shared" ca="1" si="13"/>
        <v>374</v>
      </c>
      <c r="AI6" s="3">
        <f t="shared" ca="1" si="13"/>
        <v>471</v>
      </c>
      <c r="AJ6" s="3">
        <f t="shared" ca="1" si="13"/>
        <v>605</v>
      </c>
      <c r="AK6" s="3">
        <f t="shared" ca="1" si="13"/>
        <v>644</v>
      </c>
      <c r="AL6" s="3">
        <f t="shared" ca="1" si="13"/>
        <v>692</v>
      </c>
      <c r="AM6" s="3">
        <f t="shared" ca="1" si="13"/>
        <v>545</v>
      </c>
    </row>
    <row r="7" spans="2:39">
      <c r="B7" s="3" t="s">
        <v>3</v>
      </c>
      <c r="C7" s="3">
        <v>27</v>
      </c>
      <c r="D7" s="5">
        <v>2078</v>
      </c>
      <c r="E7" s="5"/>
      <c r="F7" s="6">
        <f t="shared" ca="1" si="0"/>
        <v>103.95</v>
      </c>
      <c r="G7" s="6">
        <f t="shared" ca="1" si="1"/>
        <v>311.85000000000002</v>
      </c>
      <c r="H7" s="6">
        <f t="shared" ca="1" si="2"/>
        <v>810.81</v>
      </c>
      <c r="I7" s="6">
        <f t="shared" ca="1" si="3"/>
        <v>977.13</v>
      </c>
      <c r="J7" s="6">
        <f t="shared" ca="1" si="4"/>
        <v>1205.82</v>
      </c>
      <c r="K7" s="6">
        <f t="shared" ca="1" si="5"/>
        <v>1476.09</v>
      </c>
      <c r="L7" s="6">
        <f t="shared" ca="1" si="6"/>
        <v>1559.25</v>
      </c>
      <c r="M7" s="6">
        <f t="shared" ca="1" si="7"/>
        <v>1933.47</v>
      </c>
      <c r="N7" s="6">
        <f t="shared" ca="1" si="8"/>
        <v>1101.8699999999999</v>
      </c>
      <c r="O7" s="3">
        <f t="shared" si="9"/>
        <v>37</v>
      </c>
      <c r="P7" s="3">
        <f t="shared" si="10"/>
        <v>64</v>
      </c>
      <c r="Q7" s="14" t="s">
        <v>47</v>
      </c>
      <c r="R7" s="15"/>
      <c r="S7" s="15"/>
      <c r="T7" s="16">
        <f ca="1">RANDBETWEEN(55,62)</f>
        <v>58</v>
      </c>
      <c r="U7" s="3">
        <v>2</v>
      </c>
      <c r="V7" s="3">
        <f t="shared" ref="V7:V35" ca="1" si="14">RANDBETWEEN(1,100)</f>
        <v>55</v>
      </c>
      <c r="W7" s="4" t="str">
        <f t="shared" ref="W7:W25" ca="1" si="15">IF(AF6&gt;$S$22,IF($V7&gt;34,"M1","M2"),IF(AF6&gt;$S$21,IF($V7&gt;34,"M2","M7"),IF(AF6&gt;$S$20,IF($V7&gt;34,"M7","M6"),IF(AF6&gt;$S$19,IF($V7&gt;34,"M6","M8"),IF(AF6&gt;$S$18,IF($V7&gt;34,"M8","M3"),IF(AF6&gt;$S$17,IF($V7&gt;34,"M3","M4"),IF(AF6&gt;$S$16,IF($V7&gt;34,"M4","M5"),IF(AF6&gt;=$S$15,"M5",0))))))))</f>
        <v>M3</v>
      </c>
      <c r="X7" s="4" t="str">
        <f t="shared" ref="X7:X25" ca="1" si="16">IF(AG6&gt;$S$22,IF($V7&gt;34,"M1","M2"),IF(AG6&gt;$S$21,IF($V7&gt;34,"M2","M7"),IF(AG6&gt;$S$20,IF($V7&gt;34,"M7","M6"),IF(AG6&gt;$S$19,IF($V7&gt;34,"M6","M8"),IF(AG6&gt;$S$18,IF($V7&gt;34,"M8","M3"),IF(AG6&gt;$S$17,IF($V7&gt;34,"M3","M4"),IF(AG6&gt;$S$16,IF($V7&gt;34,"M4","M5"),IF(AG6&gt;=$S$15,"M5",0))))))))</f>
        <v>M6</v>
      </c>
      <c r="Y7" s="4" t="str">
        <f t="shared" ref="Y7:Y25" ca="1" si="17">IF(AH6&gt;$S$22,IF($V7&gt;34,"M1","M2"),IF(AH6&gt;$S$21,IF($V7&gt;34,"M2","M7"),IF(AH6&gt;$S$20,IF($V7&gt;34,"M7","M6"),IF(AH6&gt;$S$19,IF($V7&gt;34,"M6","M8"),IF(AH6&gt;$S$18,IF($V7&gt;34,"M8","M3"),IF(AH6&gt;$S$17,IF($V7&gt;34,"M3","M4"),IF(AH6&gt;$S$16,IF($V7&gt;34,"M4","M5"),IF(AH6&gt;=$S$15,"M5",0))))))))</f>
        <v>M7</v>
      </c>
      <c r="Z7" s="4" t="str">
        <f t="shared" ref="Z7:Z25" ca="1" si="18">IF(AI6&gt;$S$22,IF($V7&gt;34,"M1","M2"),IF(AI6&gt;$S$21,IF($V7&gt;34,"M2","M7"),IF(AI6&gt;$S$20,IF($V7&gt;34,"M7","M6"),IF(AI6&gt;$S$19,IF($V7&gt;34,"M6","M8"),IF(AI6&gt;$S$18,IF($V7&gt;34,"M8","M3"),IF(AI6&gt;$S$17,IF($V7&gt;34,"M3","M4"),IF(AI6&gt;$S$16,IF($V7&gt;34,"M4","M5"),IF(AI6&gt;=$S$15,"M5",0))))))))</f>
        <v>M7</v>
      </c>
      <c r="AA7" s="4" t="str">
        <f t="shared" ref="AA7:AA25" ca="1" si="19">IF(AJ6&gt;$S$22,IF($V7&gt;34,"M1","M2"),IF(AJ6&gt;$S$21,IF($V7&gt;34,"M2","M7"),IF(AJ6&gt;$S$20,IF($V7&gt;34,"M7","M6"),IF(AJ6&gt;$S$19,IF($V7&gt;34,"M6","M8"),IF(AJ6&gt;$S$18,IF($V7&gt;34,"M8","M3"),IF(AJ6&gt;$S$17,IF($V7&gt;34,"M3","M4"),IF(AJ6&gt;$S$16,IF($V7&gt;34,"M4","M5"),IF(AJ6&gt;=$S$15,"M5",0))))))))</f>
        <v>M7</v>
      </c>
      <c r="AB7" s="4" t="str">
        <f t="shared" ref="AB7:AB25" ca="1" si="20">IF(AK6&gt;$S$22,IF($V7&gt;34,"M1","M2"),IF(AK6&gt;$S$21,IF($V7&gt;34,"M2","M7"),IF(AK6&gt;$S$20,IF($V7&gt;34,"M7","M6"),IF(AK6&gt;$S$19,IF($V7&gt;34,"M6","M8"),IF(AK6&gt;$S$18,IF($V7&gt;34,"M8","M3"),IF(AK6&gt;$S$17,IF($V7&gt;34,"M3","M4"),IF(AK6&gt;$S$16,IF($V7&gt;34,"M4","M5"),IF(AK6&gt;=$S$15,"M5",0))))))))</f>
        <v>M7</v>
      </c>
      <c r="AC7" s="4" t="str">
        <f t="shared" ref="AC7:AC25" ca="1" si="21">IF(AL6&gt;$S$22,IF($V7&gt;34,"M1","M2"),IF(AL6&gt;$S$21,IF($V7&gt;34,"M2","M7"),IF(AL6&gt;$S$20,IF($V7&gt;34,"M7","M6"),IF(AL6&gt;$S$19,IF($V7&gt;34,"M6","M8"),IF(AL6&gt;$S$18,IF($V7&gt;34,"M8","M3"),IF(AL6&gt;$S$17,IF($V7&gt;34,"M3","M4"),IF(AL6&gt;$S$16,IF($V7&gt;34,"M4","M5"),IF(AL6&gt;=$S$15,"M5",0))))))))</f>
        <v>M7</v>
      </c>
      <c r="AD7" s="4" t="str">
        <f t="shared" ref="AD7:AD25" ca="1" si="22">IF(AM6&gt;$S$22,IF($V7&gt;34,"M1","M2"),IF(AM6&gt;$S$21,IF($V7&gt;34,"M2","M7"),IF(AM6&gt;$S$20,IF($V7&gt;34,"M7","M6"),IF(AM6&gt;$S$19,IF($V7&gt;34,"M6","M8"),IF(AM6&gt;$S$18,IF($V7&gt;34,"M8","M3"),IF(AM6&gt;$S$17,IF($V7&gt;34,"M3","M4"),IF(AM6&gt;$S$16,IF($V7&gt;34,"M4","M5"),IF(AM6&gt;=$S$15,"M5",0))))))))</f>
        <v>M7</v>
      </c>
      <c r="AF7" s="3">
        <f t="shared" ref="AF7:AF25" ca="1" si="23">AF6-IF(W7=0,0,VLOOKUP(W7,$Q$15:$S$23,3,FALSE))</f>
        <v>20</v>
      </c>
      <c r="AG7" s="3">
        <f t="shared" ref="AG7:AG25" ca="1" si="24">AG6-IF(X7=0,0,VLOOKUP(X7,$Q$15:$S$23,3,FALSE))</f>
        <v>42</v>
      </c>
      <c r="AH7" s="3">
        <f t="shared" ref="AH7:AH25" ca="1" si="25">AH6-IF(Y7=0,0,VLOOKUP(Y7,$Q$15:$S$23,3,FALSE))</f>
        <v>154</v>
      </c>
      <c r="AI7" s="3">
        <f t="shared" ref="AI7:AI25" ca="1" si="26">AI6-IF(Z7=0,0,VLOOKUP(Z7,$Q$15:$S$23,3,FALSE))</f>
        <v>251</v>
      </c>
      <c r="AJ7" s="3">
        <f t="shared" ref="AJ7:AJ25" ca="1" si="27">AJ6-IF(AA7=0,0,VLOOKUP(AA7,$Q$15:$S$23,3,FALSE))</f>
        <v>385</v>
      </c>
      <c r="AK7" s="3">
        <f t="shared" ref="AK7:AK25" ca="1" si="28">AK6-IF(AB7=0,0,VLOOKUP(AB7,$Q$15:$S$23,3,FALSE))</f>
        <v>424</v>
      </c>
      <c r="AL7" s="3">
        <f t="shared" ref="AL7:AL25" ca="1" si="29">AL6-IF(AC7=0,0,VLOOKUP(AC7,$Q$15:$S$23,3,FALSE))</f>
        <v>472</v>
      </c>
      <c r="AM7" s="3">
        <f t="shared" ref="AM7:AM25" ca="1" si="30">AM6-IF(AD7=0,0,VLOOKUP(AD7,$Q$15:$S$23,3,FALSE))</f>
        <v>325</v>
      </c>
    </row>
    <row r="8" spans="2:39">
      <c r="B8" s="3" t="s">
        <v>4</v>
      </c>
      <c r="C8" s="3">
        <v>26</v>
      </c>
      <c r="D8" s="5">
        <v>1589</v>
      </c>
      <c r="E8" s="5"/>
      <c r="F8" s="6">
        <f t="shared" ca="1" si="0"/>
        <v>79.5</v>
      </c>
      <c r="G8" s="6">
        <f t="shared" ca="1" si="1"/>
        <v>238.5</v>
      </c>
      <c r="H8" s="6">
        <f t="shared" ca="1" si="2"/>
        <v>620.1</v>
      </c>
      <c r="I8" s="6">
        <f t="shared" ca="1" si="3"/>
        <v>747.3</v>
      </c>
      <c r="J8" s="6">
        <f t="shared" ca="1" si="4"/>
        <v>922.2</v>
      </c>
      <c r="K8" s="6">
        <f t="shared" ca="1" si="5"/>
        <v>1128.9000000000001</v>
      </c>
      <c r="L8" s="6">
        <f t="shared" ca="1" si="6"/>
        <v>1192.5</v>
      </c>
      <c r="M8" s="6">
        <f t="shared" ca="1" si="7"/>
        <v>1478.7</v>
      </c>
      <c r="N8" s="6">
        <f t="shared" ca="1" si="8"/>
        <v>842.7</v>
      </c>
      <c r="O8" s="3">
        <f t="shared" si="9"/>
        <v>36</v>
      </c>
      <c r="P8" s="3">
        <f t="shared" si="10"/>
        <v>62</v>
      </c>
      <c r="Q8" s="14" t="s">
        <v>48</v>
      </c>
      <c r="R8" s="15"/>
      <c r="S8" s="15"/>
      <c r="T8" s="16">
        <f ca="1">RANDBETWEEN(65,72)</f>
        <v>71</v>
      </c>
      <c r="U8" s="3">
        <v>3</v>
      </c>
      <c r="V8" s="3">
        <f t="shared" ca="1" si="14"/>
        <v>73</v>
      </c>
      <c r="W8" s="4" t="str">
        <f t="shared" ca="1" si="15"/>
        <v>M4</v>
      </c>
      <c r="X8" s="4" t="str">
        <f t="shared" ca="1" si="16"/>
        <v>M8</v>
      </c>
      <c r="Y8" s="4" t="str">
        <f t="shared" ca="1" si="17"/>
        <v>M6</v>
      </c>
      <c r="Z8" s="4" t="str">
        <f t="shared" ca="1" si="18"/>
        <v>M7</v>
      </c>
      <c r="AA8" s="4" t="str">
        <f t="shared" ca="1" si="19"/>
        <v>M7</v>
      </c>
      <c r="AB8" s="4" t="str">
        <f t="shared" ca="1" si="20"/>
        <v>M7</v>
      </c>
      <c r="AC8" s="4" t="str">
        <f t="shared" ca="1" si="21"/>
        <v>M7</v>
      </c>
      <c r="AD8" s="4" t="str">
        <f t="shared" ca="1" si="22"/>
        <v>M7</v>
      </c>
      <c r="AF8" s="3">
        <f t="shared" ca="1" si="23"/>
        <v>13</v>
      </c>
      <c r="AG8" s="3">
        <f t="shared" ca="1" si="24"/>
        <v>2</v>
      </c>
      <c r="AH8" s="3">
        <f t="shared" ca="1" si="25"/>
        <v>54</v>
      </c>
      <c r="AI8" s="3">
        <f t="shared" ca="1" si="26"/>
        <v>31</v>
      </c>
      <c r="AJ8" s="3">
        <f t="shared" ca="1" si="27"/>
        <v>165</v>
      </c>
      <c r="AK8" s="3">
        <f t="shared" ca="1" si="28"/>
        <v>204</v>
      </c>
      <c r="AL8" s="3">
        <f t="shared" ca="1" si="29"/>
        <v>252</v>
      </c>
      <c r="AM8" s="3">
        <f t="shared" ca="1" si="30"/>
        <v>105</v>
      </c>
    </row>
    <row r="9" spans="2:39">
      <c r="B9" s="3" t="s">
        <v>5</v>
      </c>
      <c r="C9" s="3">
        <v>25</v>
      </c>
      <c r="D9" s="5">
        <v>1216</v>
      </c>
      <c r="E9" s="5"/>
      <c r="F9" s="6">
        <f t="shared" ca="1" si="0"/>
        <v>60.85</v>
      </c>
      <c r="G9" s="6">
        <f t="shared" ca="1" si="1"/>
        <v>182.55</v>
      </c>
      <c r="H9" s="6">
        <f t="shared" ca="1" si="2"/>
        <v>474.63</v>
      </c>
      <c r="I9" s="6">
        <f t="shared" ca="1" si="3"/>
        <v>571.99</v>
      </c>
      <c r="J9" s="6">
        <f t="shared" ca="1" si="4"/>
        <v>705.86</v>
      </c>
      <c r="K9" s="6">
        <f t="shared" ca="1" si="5"/>
        <v>864.07</v>
      </c>
      <c r="L9" s="6">
        <f t="shared" ca="1" si="6"/>
        <v>912.75</v>
      </c>
      <c r="M9" s="6">
        <f t="shared" ca="1" si="7"/>
        <v>1131.81</v>
      </c>
      <c r="N9" s="6">
        <f t="shared" ca="1" si="8"/>
        <v>645.01</v>
      </c>
      <c r="O9" s="3">
        <f t="shared" si="9"/>
        <v>35</v>
      </c>
      <c r="P9" s="3">
        <f t="shared" si="10"/>
        <v>60</v>
      </c>
      <c r="Q9" s="14" t="s">
        <v>49</v>
      </c>
      <c r="R9" s="15"/>
      <c r="S9" s="15"/>
      <c r="T9" s="16">
        <f ca="1">RANDBETWEEN(75,82)</f>
        <v>75</v>
      </c>
      <c r="U9" s="3">
        <v>4</v>
      </c>
      <c r="V9" s="3">
        <f t="shared" ca="1" si="14"/>
        <v>12</v>
      </c>
      <c r="W9" s="4" t="str">
        <f t="shared" ca="1" si="15"/>
        <v>M5</v>
      </c>
      <c r="X9" s="4" t="str">
        <f t="shared" ca="1" si="16"/>
        <v>M5</v>
      </c>
      <c r="Y9" s="4" t="str">
        <f t="shared" ca="1" si="17"/>
        <v>M3</v>
      </c>
      <c r="Z9" s="4" t="str">
        <f t="shared" ca="1" si="18"/>
        <v>M4</v>
      </c>
      <c r="AA9" s="4" t="str">
        <f t="shared" ca="1" si="19"/>
        <v>M8</v>
      </c>
      <c r="AB9" s="4" t="str">
        <f t="shared" ca="1" si="20"/>
        <v>M8</v>
      </c>
      <c r="AC9" s="4" t="str">
        <f t="shared" ca="1" si="21"/>
        <v>M6</v>
      </c>
      <c r="AD9" s="4" t="str">
        <f t="shared" ca="1" si="22"/>
        <v>M8</v>
      </c>
      <c r="AF9" s="3">
        <f t="shared" ca="1" si="23"/>
        <v>12</v>
      </c>
      <c r="AG9" s="3">
        <f t="shared" ca="1" si="24"/>
        <v>1</v>
      </c>
      <c r="AH9" s="3">
        <f t="shared" ca="1" si="25"/>
        <v>34</v>
      </c>
      <c r="AI9" s="3">
        <f t="shared" ca="1" si="26"/>
        <v>24</v>
      </c>
      <c r="AJ9" s="3">
        <f t="shared" ca="1" si="27"/>
        <v>125</v>
      </c>
      <c r="AK9" s="3">
        <f t="shared" ca="1" si="28"/>
        <v>164</v>
      </c>
      <c r="AL9" s="3">
        <f t="shared" ca="1" si="29"/>
        <v>152</v>
      </c>
      <c r="AM9" s="3">
        <f t="shared" ca="1" si="30"/>
        <v>65</v>
      </c>
    </row>
    <row r="10" spans="2:39">
      <c r="B10" s="3" t="s">
        <v>6</v>
      </c>
      <c r="C10" s="3">
        <v>24</v>
      </c>
      <c r="D10" s="5">
        <v>930</v>
      </c>
      <c r="E10" s="5"/>
      <c r="F10" s="6">
        <f t="shared" ca="1" si="0"/>
        <v>46.55</v>
      </c>
      <c r="G10" s="6">
        <f t="shared" ca="1" si="1"/>
        <v>139.65</v>
      </c>
      <c r="H10" s="6">
        <f t="shared" ca="1" si="2"/>
        <v>363.09</v>
      </c>
      <c r="I10" s="6">
        <f t="shared" ca="1" si="3"/>
        <v>437.57</v>
      </c>
      <c r="J10" s="6">
        <f t="shared" ca="1" si="4"/>
        <v>539.98</v>
      </c>
      <c r="K10" s="6">
        <f t="shared" ca="1" si="5"/>
        <v>661.01</v>
      </c>
      <c r="L10" s="6">
        <f t="shared" ca="1" si="6"/>
        <v>698.25</v>
      </c>
      <c r="M10" s="6">
        <f t="shared" ca="1" si="7"/>
        <v>865.83</v>
      </c>
      <c r="N10" s="6">
        <f t="shared" ca="1" si="8"/>
        <v>493.43</v>
      </c>
      <c r="O10" s="3">
        <f t="shared" si="9"/>
        <v>34</v>
      </c>
      <c r="P10" s="3">
        <f t="shared" si="10"/>
        <v>58</v>
      </c>
      <c r="Q10" s="14" t="s">
        <v>50</v>
      </c>
      <c r="R10" s="15"/>
      <c r="S10" s="15"/>
      <c r="T10" s="16">
        <f ca="1">RANDBETWEEN(85,100)</f>
        <v>93</v>
      </c>
      <c r="U10" s="3">
        <v>5</v>
      </c>
      <c r="V10" s="3">
        <f t="shared" ca="1" si="14"/>
        <v>77</v>
      </c>
      <c r="W10" s="4" t="str">
        <f t="shared" ca="1" si="15"/>
        <v>M4</v>
      </c>
      <c r="X10" s="4" t="str">
        <f t="shared" ca="1" si="16"/>
        <v>M5</v>
      </c>
      <c r="Y10" s="4" t="str">
        <f t="shared" ca="1" si="17"/>
        <v>M3</v>
      </c>
      <c r="Z10" s="4" t="str">
        <f t="shared" ca="1" si="18"/>
        <v>M3</v>
      </c>
      <c r="AA10" s="4" t="str">
        <f t="shared" ca="1" si="19"/>
        <v>M6</v>
      </c>
      <c r="AB10" s="4" t="str">
        <f t="shared" ca="1" si="20"/>
        <v>M6</v>
      </c>
      <c r="AC10" s="4" t="str">
        <f t="shared" ca="1" si="21"/>
        <v>M6</v>
      </c>
      <c r="AD10" s="4" t="str">
        <f t="shared" ca="1" si="22"/>
        <v>M8</v>
      </c>
      <c r="AF10" s="3">
        <f t="shared" ca="1" si="23"/>
        <v>5</v>
      </c>
      <c r="AG10" s="3">
        <f t="shared" ca="1" si="24"/>
        <v>0</v>
      </c>
      <c r="AH10" s="3">
        <f t="shared" ca="1" si="25"/>
        <v>14</v>
      </c>
      <c r="AI10" s="3">
        <f t="shared" ca="1" si="26"/>
        <v>4</v>
      </c>
      <c r="AJ10" s="3">
        <f t="shared" ca="1" si="27"/>
        <v>25</v>
      </c>
      <c r="AK10" s="3">
        <f t="shared" ca="1" si="28"/>
        <v>64</v>
      </c>
      <c r="AL10" s="3">
        <f t="shared" ca="1" si="29"/>
        <v>52</v>
      </c>
      <c r="AM10" s="3">
        <f t="shared" ca="1" si="30"/>
        <v>25</v>
      </c>
    </row>
    <row r="11" spans="2:39">
      <c r="B11" s="3" t="s">
        <v>7</v>
      </c>
      <c r="C11" s="3">
        <v>23</v>
      </c>
      <c r="D11" s="5">
        <v>711</v>
      </c>
      <c r="E11" s="5"/>
      <c r="F11" s="6">
        <f t="shared" ca="1" si="0"/>
        <v>35.6</v>
      </c>
      <c r="G11" s="6">
        <f t="shared" ca="1" si="1"/>
        <v>106.8</v>
      </c>
      <c r="H11" s="6">
        <f t="shared" ca="1" si="2"/>
        <v>277.68</v>
      </c>
      <c r="I11" s="6">
        <f t="shared" ca="1" si="3"/>
        <v>334.64</v>
      </c>
      <c r="J11" s="6">
        <f t="shared" ca="1" si="4"/>
        <v>412.96</v>
      </c>
      <c r="K11" s="6">
        <f t="shared" ca="1" si="5"/>
        <v>505.52</v>
      </c>
      <c r="L11" s="6">
        <f t="shared" ca="1" si="6"/>
        <v>534</v>
      </c>
      <c r="M11" s="6">
        <f t="shared" ca="1" si="7"/>
        <v>662.16</v>
      </c>
      <c r="N11" s="6">
        <f t="shared" ca="1" si="8"/>
        <v>377.36</v>
      </c>
      <c r="O11" s="3">
        <f t="shared" si="9"/>
        <v>33</v>
      </c>
      <c r="P11" s="3">
        <f t="shared" si="10"/>
        <v>56</v>
      </c>
      <c r="Q11" s="17" t="s">
        <v>51</v>
      </c>
      <c r="R11" s="18"/>
      <c r="S11" s="18"/>
      <c r="T11" s="19">
        <f ca="1">RANDBETWEEN(45,55)</f>
        <v>53</v>
      </c>
      <c r="U11" s="3">
        <v>6</v>
      </c>
      <c r="V11" s="3">
        <f t="shared" ca="1" si="14"/>
        <v>80</v>
      </c>
      <c r="W11" s="4" t="str">
        <f t="shared" ca="1" si="15"/>
        <v>M5</v>
      </c>
      <c r="X11" s="4">
        <f t="shared" ca="1" si="16"/>
        <v>0</v>
      </c>
      <c r="Y11" s="4" t="str">
        <f t="shared" ca="1" si="17"/>
        <v>M4</v>
      </c>
      <c r="Z11" s="4" t="str">
        <f t="shared" ca="1" si="18"/>
        <v>M5</v>
      </c>
      <c r="AA11" s="4" t="str">
        <f t="shared" ca="1" si="19"/>
        <v>M3</v>
      </c>
      <c r="AB11" s="4" t="str">
        <f t="shared" ca="1" si="20"/>
        <v>M8</v>
      </c>
      <c r="AC11" s="4" t="str">
        <f t="shared" ca="1" si="21"/>
        <v>M8</v>
      </c>
      <c r="AD11" s="4" t="str">
        <f t="shared" ca="1" si="22"/>
        <v>M3</v>
      </c>
      <c r="AF11" s="3">
        <f t="shared" ca="1" si="23"/>
        <v>4</v>
      </c>
      <c r="AG11" s="3">
        <f t="shared" ca="1" si="24"/>
        <v>0</v>
      </c>
      <c r="AH11" s="3">
        <f t="shared" ca="1" si="25"/>
        <v>7</v>
      </c>
      <c r="AI11" s="3">
        <f t="shared" ca="1" si="26"/>
        <v>3</v>
      </c>
      <c r="AJ11" s="3">
        <f t="shared" ca="1" si="27"/>
        <v>5</v>
      </c>
      <c r="AK11" s="3">
        <f t="shared" ca="1" si="28"/>
        <v>24</v>
      </c>
      <c r="AL11" s="3">
        <f t="shared" ca="1" si="29"/>
        <v>12</v>
      </c>
      <c r="AM11" s="3">
        <f t="shared" ca="1" si="30"/>
        <v>5</v>
      </c>
    </row>
    <row r="12" spans="2:39">
      <c r="B12" s="3" t="s">
        <v>8</v>
      </c>
      <c r="C12" s="3">
        <v>22</v>
      </c>
      <c r="D12" s="5">
        <v>544</v>
      </c>
      <c r="E12" s="5"/>
      <c r="F12" s="6">
        <f t="shared" ca="1" si="0"/>
        <v>27.25</v>
      </c>
      <c r="G12" s="6">
        <f t="shared" ca="1" si="1"/>
        <v>81.75</v>
      </c>
      <c r="H12" s="6">
        <f t="shared" ca="1" si="2"/>
        <v>212.55</v>
      </c>
      <c r="I12" s="6">
        <f t="shared" ca="1" si="3"/>
        <v>256.14999999999998</v>
      </c>
      <c r="J12" s="6">
        <f t="shared" ca="1" si="4"/>
        <v>316.10000000000002</v>
      </c>
      <c r="K12" s="6">
        <f t="shared" ca="1" si="5"/>
        <v>386.95</v>
      </c>
      <c r="L12" s="6">
        <f t="shared" ca="1" si="6"/>
        <v>408.75</v>
      </c>
      <c r="M12" s="6">
        <f t="shared" ca="1" si="7"/>
        <v>506.85</v>
      </c>
      <c r="N12" s="6">
        <f t="shared" ca="1" si="8"/>
        <v>288.85000000000002</v>
      </c>
      <c r="O12" s="3">
        <f t="shared" si="9"/>
        <v>32</v>
      </c>
      <c r="P12" s="3">
        <f t="shared" si="10"/>
        <v>54</v>
      </c>
      <c r="U12" s="3">
        <v>7</v>
      </c>
      <c r="V12" s="3">
        <f t="shared" ca="1" si="14"/>
        <v>21</v>
      </c>
      <c r="W12" s="4" t="str">
        <f t="shared" ca="1" si="15"/>
        <v>M5</v>
      </c>
      <c r="X12" s="4">
        <f t="shared" ca="1" si="16"/>
        <v>0</v>
      </c>
      <c r="Y12" s="4" t="str">
        <f t="shared" ca="1" si="17"/>
        <v>M5</v>
      </c>
      <c r="Z12" s="4" t="str">
        <f t="shared" ca="1" si="18"/>
        <v>M5</v>
      </c>
      <c r="AA12" s="4" t="str">
        <f t="shared" ca="1" si="19"/>
        <v>M5</v>
      </c>
      <c r="AB12" s="4" t="str">
        <f t="shared" ca="1" si="20"/>
        <v>M4</v>
      </c>
      <c r="AC12" s="4" t="str">
        <f t="shared" ca="1" si="21"/>
        <v>M5</v>
      </c>
      <c r="AD12" s="4" t="str">
        <f t="shared" ca="1" si="22"/>
        <v>M5</v>
      </c>
      <c r="AF12" s="3">
        <f t="shared" ca="1" si="23"/>
        <v>3</v>
      </c>
      <c r="AG12" s="3">
        <f t="shared" ca="1" si="24"/>
        <v>0</v>
      </c>
      <c r="AH12" s="3">
        <f t="shared" ca="1" si="25"/>
        <v>6</v>
      </c>
      <c r="AI12" s="3">
        <f t="shared" ca="1" si="26"/>
        <v>2</v>
      </c>
      <c r="AJ12" s="3">
        <f t="shared" ca="1" si="27"/>
        <v>4</v>
      </c>
      <c r="AK12" s="3">
        <f t="shared" ca="1" si="28"/>
        <v>17</v>
      </c>
      <c r="AL12" s="3">
        <f t="shared" ca="1" si="29"/>
        <v>11</v>
      </c>
      <c r="AM12" s="3">
        <f t="shared" ca="1" si="30"/>
        <v>4</v>
      </c>
    </row>
    <row r="13" spans="2:39">
      <c r="B13" s="3" t="s">
        <v>9</v>
      </c>
      <c r="C13" s="3">
        <v>21</v>
      </c>
      <c r="D13" s="5">
        <v>416</v>
      </c>
      <c r="E13" s="5"/>
      <c r="F13" s="6">
        <f t="shared" ca="1" si="0"/>
        <v>20.85</v>
      </c>
      <c r="G13" s="6">
        <f t="shared" ca="1" si="1"/>
        <v>62.55</v>
      </c>
      <c r="H13" s="6">
        <f t="shared" ca="1" si="2"/>
        <v>162.63</v>
      </c>
      <c r="I13" s="6">
        <f t="shared" ca="1" si="3"/>
        <v>195.99</v>
      </c>
      <c r="J13" s="6">
        <f t="shared" ca="1" si="4"/>
        <v>241.86</v>
      </c>
      <c r="K13" s="6">
        <f t="shared" ca="1" si="5"/>
        <v>296.07</v>
      </c>
      <c r="L13" s="6">
        <f t="shared" ca="1" si="6"/>
        <v>312.75</v>
      </c>
      <c r="M13" s="6">
        <f t="shared" ca="1" si="7"/>
        <v>387.81</v>
      </c>
      <c r="N13" s="6">
        <f t="shared" ca="1" si="8"/>
        <v>221.01</v>
      </c>
      <c r="O13" s="3">
        <f t="shared" si="9"/>
        <v>31</v>
      </c>
      <c r="P13" s="3">
        <f t="shared" si="10"/>
        <v>52</v>
      </c>
      <c r="S13" s="2" t="s">
        <v>72</v>
      </c>
      <c r="U13" s="3">
        <v>8</v>
      </c>
      <c r="V13" s="3">
        <f t="shared" ca="1" si="14"/>
        <v>19</v>
      </c>
      <c r="W13" s="4" t="str">
        <f t="shared" ca="1" si="15"/>
        <v>M5</v>
      </c>
      <c r="X13" s="4">
        <f t="shared" ca="1" si="16"/>
        <v>0</v>
      </c>
      <c r="Y13" s="4" t="str">
        <f t="shared" ca="1" si="17"/>
        <v>M5</v>
      </c>
      <c r="Z13" s="4" t="str">
        <f t="shared" ca="1" si="18"/>
        <v>M5</v>
      </c>
      <c r="AA13" s="4" t="str">
        <f t="shared" ca="1" si="19"/>
        <v>M5</v>
      </c>
      <c r="AB13" s="4" t="str">
        <f t="shared" ca="1" si="20"/>
        <v>M5</v>
      </c>
      <c r="AC13" s="4" t="str">
        <f t="shared" ca="1" si="21"/>
        <v>M5</v>
      </c>
      <c r="AD13" s="4" t="str">
        <f t="shared" ca="1" si="22"/>
        <v>M5</v>
      </c>
      <c r="AF13" s="3">
        <f t="shared" ca="1" si="23"/>
        <v>2</v>
      </c>
      <c r="AG13" s="3">
        <f t="shared" ca="1" si="24"/>
        <v>0</v>
      </c>
      <c r="AH13" s="3">
        <f t="shared" ca="1" si="25"/>
        <v>5</v>
      </c>
      <c r="AI13" s="3">
        <f t="shared" ca="1" si="26"/>
        <v>1</v>
      </c>
      <c r="AJ13" s="3">
        <f t="shared" ca="1" si="27"/>
        <v>3</v>
      </c>
      <c r="AK13" s="3">
        <f t="shared" ca="1" si="28"/>
        <v>16</v>
      </c>
      <c r="AL13" s="3">
        <f t="shared" ca="1" si="29"/>
        <v>10</v>
      </c>
      <c r="AM13" s="3">
        <f t="shared" ca="1" si="30"/>
        <v>3</v>
      </c>
    </row>
    <row r="14" spans="2:39">
      <c r="B14" s="3" t="s">
        <v>10</v>
      </c>
      <c r="C14" s="3">
        <v>20</v>
      </c>
      <c r="D14" s="5">
        <v>318</v>
      </c>
      <c r="E14" s="5"/>
      <c r="F14" s="6">
        <f t="shared" ca="1" si="0"/>
        <v>15.95</v>
      </c>
      <c r="G14" s="6">
        <f t="shared" ca="1" si="1"/>
        <v>47.85</v>
      </c>
      <c r="H14" s="6">
        <f t="shared" ca="1" si="2"/>
        <v>124.41</v>
      </c>
      <c r="I14" s="6">
        <f t="shared" ca="1" si="3"/>
        <v>149.93</v>
      </c>
      <c r="J14" s="6">
        <f t="shared" ca="1" si="4"/>
        <v>185.02</v>
      </c>
      <c r="K14" s="6">
        <f t="shared" ca="1" si="5"/>
        <v>226.49</v>
      </c>
      <c r="L14" s="6">
        <f t="shared" ca="1" si="6"/>
        <v>239.25</v>
      </c>
      <c r="M14" s="6">
        <f t="shared" ca="1" si="7"/>
        <v>296.67</v>
      </c>
      <c r="N14" s="6">
        <f t="shared" ca="1" si="8"/>
        <v>169.07</v>
      </c>
      <c r="O14" s="3">
        <f t="shared" si="9"/>
        <v>30</v>
      </c>
      <c r="P14" s="3">
        <f t="shared" si="10"/>
        <v>50</v>
      </c>
      <c r="Q14" s="3" t="s">
        <v>52</v>
      </c>
      <c r="S14" s="2"/>
      <c r="T14" s="4" t="s">
        <v>53</v>
      </c>
      <c r="U14" s="3">
        <v>9</v>
      </c>
      <c r="V14" s="3">
        <f t="shared" ca="1" si="14"/>
        <v>16</v>
      </c>
      <c r="W14" s="4" t="str">
        <f t="shared" ca="1" si="15"/>
        <v>M5</v>
      </c>
      <c r="X14" s="4">
        <f t="shared" ca="1" si="16"/>
        <v>0</v>
      </c>
      <c r="Y14" s="4" t="str">
        <f t="shared" ca="1" si="17"/>
        <v>M5</v>
      </c>
      <c r="Z14" s="4" t="str">
        <f t="shared" ca="1" si="18"/>
        <v>M5</v>
      </c>
      <c r="AA14" s="4" t="str">
        <f t="shared" ca="1" si="19"/>
        <v>M5</v>
      </c>
      <c r="AB14" s="4" t="str">
        <f t="shared" ca="1" si="20"/>
        <v>M5</v>
      </c>
      <c r="AC14" s="4" t="str">
        <f t="shared" ca="1" si="21"/>
        <v>M5</v>
      </c>
      <c r="AD14" s="4" t="str">
        <f t="shared" ca="1" si="22"/>
        <v>M5</v>
      </c>
      <c r="AF14" s="3">
        <f t="shared" ca="1" si="23"/>
        <v>1</v>
      </c>
      <c r="AG14" s="3">
        <f t="shared" ca="1" si="24"/>
        <v>0</v>
      </c>
      <c r="AH14" s="3">
        <f t="shared" ca="1" si="25"/>
        <v>4</v>
      </c>
      <c r="AI14" s="3">
        <f t="shared" ca="1" si="26"/>
        <v>0</v>
      </c>
      <c r="AJ14" s="3">
        <f t="shared" ca="1" si="27"/>
        <v>2</v>
      </c>
      <c r="AK14" s="3">
        <f t="shared" ca="1" si="28"/>
        <v>15</v>
      </c>
      <c r="AL14" s="3">
        <f t="shared" ca="1" si="29"/>
        <v>9</v>
      </c>
      <c r="AM14" s="3">
        <f t="shared" ca="1" si="30"/>
        <v>2</v>
      </c>
    </row>
    <row r="15" spans="2:39">
      <c r="B15" s="3" t="s">
        <v>11</v>
      </c>
      <c r="C15" s="3">
        <v>19</v>
      </c>
      <c r="D15" s="5">
        <v>243</v>
      </c>
      <c r="E15" s="5"/>
      <c r="F15" s="6">
        <f t="shared" ca="1" si="0"/>
        <v>12.2</v>
      </c>
      <c r="G15" s="6">
        <f t="shared" ca="1" si="1"/>
        <v>36.6</v>
      </c>
      <c r="H15" s="6">
        <f t="shared" ca="1" si="2"/>
        <v>95.16</v>
      </c>
      <c r="I15" s="6">
        <f t="shared" ca="1" si="3"/>
        <v>114.68</v>
      </c>
      <c r="J15" s="6">
        <f t="shared" ca="1" si="4"/>
        <v>141.52000000000001</v>
      </c>
      <c r="K15" s="6">
        <f t="shared" ca="1" si="5"/>
        <v>173.24</v>
      </c>
      <c r="L15" s="6">
        <f t="shared" ca="1" si="6"/>
        <v>183</v>
      </c>
      <c r="M15" s="6">
        <f t="shared" ca="1" si="7"/>
        <v>226.92</v>
      </c>
      <c r="N15" s="6">
        <f t="shared" ca="1" si="8"/>
        <v>129.32</v>
      </c>
      <c r="O15" s="3">
        <f t="shared" si="9"/>
        <v>29</v>
      </c>
      <c r="P15" s="3">
        <f t="shared" si="10"/>
        <v>48</v>
      </c>
      <c r="Q15" s="3" t="s">
        <v>54</v>
      </c>
      <c r="S15" s="9">
        <v>1</v>
      </c>
      <c r="T15" s="4"/>
      <c r="U15" s="3">
        <v>10</v>
      </c>
      <c r="V15" s="3">
        <f t="shared" ca="1" si="14"/>
        <v>20</v>
      </c>
      <c r="W15" s="4" t="str">
        <f t="shared" ca="1" si="15"/>
        <v>M5</v>
      </c>
      <c r="X15" s="4">
        <f t="shared" ca="1" si="16"/>
        <v>0</v>
      </c>
      <c r="Y15" s="4" t="str">
        <f t="shared" ca="1" si="17"/>
        <v>M5</v>
      </c>
      <c r="Z15" s="4">
        <f t="shared" ca="1" si="18"/>
        <v>0</v>
      </c>
      <c r="AA15" s="4" t="str">
        <f t="shared" ca="1" si="19"/>
        <v>M5</v>
      </c>
      <c r="AB15" s="4" t="str">
        <f t="shared" ca="1" si="20"/>
        <v>M5</v>
      </c>
      <c r="AC15" s="4" t="str">
        <f t="shared" ca="1" si="21"/>
        <v>M5</v>
      </c>
      <c r="AD15" s="4" t="str">
        <f t="shared" ca="1" si="22"/>
        <v>M5</v>
      </c>
      <c r="AF15" s="3">
        <f t="shared" ca="1" si="23"/>
        <v>0</v>
      </c>
      <c r="AG15" s="3">
        <f t="shared" ca="1" si="24"/>
        <v>0</v>
      </c>
      <c r="AH15" s="3">
        <f t="shared" ca="1" si="25"/>
        <v>3</v>
      </c>
      <c r="AI15" s="3">
        <f t="shared" ca="1" si="26"/>
        <v>0</v>
      </c>
      <c r="AJ15" s="3">
        <f t="shared" ca="1" si="27"/>
        <v>1</v>
      </c>
      <c r="AK15" s="3">
        <f t="shared" ca="1" si="28"/>
        <v>14</v>
      </c>
      <c r="AL15" s="3">
        <f t="shared" ca="1" si="29"/>
        <v>8</v>
      </c>
      <c r="AM15" s="3">
        <f t="shared" ca="1" si="30"/>
        <v>1</v>
      </c>
    </row>
    <row r="16" spans="2:39">
      <c r="B16" s="3" t="s">
        <v>12</v>
      </c>
      <c r="C16" s="3">
        <v>18</v>
      </c>
      <c r="D16" s="5">
        <v>186</v>
      </c>
      <c r="E16" s="5"/>
      <c r="F16" s="6">
        <f t="shared" ca="1" si="0"/>
        <v>9.35</v>
      </c>
      <c r="G16" s="6">
        <f t="shared" ca="1" si="1"/>
        <v>28.05</v>
      </c>
      <c r="H16" s="6">
        <f t="shared" ca="1" si="2"/>
        <v>72.930000000000007</v>
      </c>
      <c r="I16" s="6">
        <f t="shared" ca="1" si="3"/>
        <v>87.89</v>
      </c>
      <c r="J16" s="6">
        <f t="shared" ca="1" si="4"/>
        <v>108.46</v>
      </c>
      <c r="K16" s="6">
        <f t="shared" ca="1" si="5"/>
        <v>132.77000000000001</v>
      </c>
      <c r="L16" s="6">
        <f t="shared" ca="1" si="6"/>
        <v>140.25</v>
      </c>
      <c r="M16" s="6">
        <f t="shared" ca="1" si="7"/>
        <v>173.91</v>
      </c>
      <c r="N16" s="6">
        <f t="shared" ca="1" si="8"/>
        <v>99.11</v>
      </c>
      <c r="O16" s="3">
        <f t="shared" si="9"/>
        <v>28</v>
      </c>
      <c r="P16" s="3">
        <f t="shared" si="10"/>
        <v>46</v>
      </c>
      <c r="Q16" s="3" t="s">
        <v>55</v>
      </c>
      <c r="S16" s="9">
        <v>7</v>
      </c>
      <c r="T16" s="4"/>
      <c r="U16" s="3">
        <v>11</v>
      </c>
      <c r="V16" s="3">
        <f t="shared" ca="1" si="14"/>
        <v>12</v>
      </c>
      <c r="W16" s="4">
        <f t="shared" ca="1" si="15"/>
        <v>0</v>
      </c>
      <c r="X16" s="4">
        <f t="shared" ca="1" si="16"/>
        <v>0</v>
      </c>
      <c r="Y16" s="4" t="str">
        <f t="shared" ca="1" si="17"/>
        <v>M5</v>
      </c>
      <c r="Z16" s="4">
        <f t="shared" ca="1" si="18"/>
        <v>0</v>
      </c>
      <c r="AA16" s="4" t="str">
        <f t="shared" ca="1" si="19"/>
        <v>M5</v>
      </c>
      <c r="AB16" s="4" t="str">
        <f t="shared" ca="1" si="20"/>
        <v>M5</v>
      </c>
      <c r="AC16" s="4" t="str">
        <f t="shared" ca="1" si="21"/>
        <v>M5</v>
      </c>
      <c r="AD16" s="4" t="str">
        <f t="shared" ca="1" si="22"/>
        <v>M5</v>
      </c>
      <c r="AF16" s="3">
        <f t="shared" ca="1" si="23"/>
        <v>0</v>
      </c>
      <c r="AG16" s="3">
        <f t="shared" ca="1" si="24"/>
        <v>0</v>
      </c>
      <c r="AH16" s="3">
        <f t="shared" ca="1" si="25"/>
        <v>2</v>
      </c>
      <c r="AI16" s="3">
        <f t="shared" ca="1" si="26"/>
        <v>0</v>
      </c>
      <c r="AJ16" s="3">
        <f t="shared" ca="1" si="27"/>
        <v>0</v>
      </c>
      <c r="AK16" s="3">
        <f t="shared" ca="1" si="28"/>
        <v>13</v>
      </c>
      <c r="AL16" s="3">
        <f t="shared" ca="1" si="29"/>
        <v>7</v>
      </c>
      <c r="AM16" s="3">
        <f t="shared" ca="1" si="30"/>
        <v>0</v>
      </c>
    </row>
    <row r="17" spans="2:39">
      <c r="B17" s="3" t="s">
        <v>13</v>
      </c>
      <c r="C17" s="3">
        <v>17</v>
      </c>
      <c r="D17" s="5">
        <v>143</v>
      </c>
      <c r="E17" s="5"/>
      <c r="F17" s="6">
        <f t="shared" ca="1" si="0"/>
        <v>7.2</v>
      </c>
      <c r="G17" s="6">
        <f t="shared" ca="1" si="1"/>
        <v>21.6</v>
      </c>
      <c r="H17" s="6">
        <f t="shared" ca="1" si="2"/>
        <v>56.16</v>
      </c>
      <c r="I17" s="6">
        <f t="shared" ca="1" si="3"/>
        <v>67.680000000000007</v>
      </c>
      <c r="J17" s="6">
        <f t="shared" ca="1" si="4"/>
        <v>83.52</v>
      </c>
      <c r="K17" s="6">
        <f t="shared" ca="1" si="5"/>
        <v>102.24</v>
      </c>
      <c r="L17" s="6">
        <f t="shared" ca="1" si="6"/>
        <v>108</v>
      </c>
      <c r="M17" s="6">
        <f t="shared" ca="1" si="7"/>
        <v>133.91999999999999</v>
      </c>
      <c r="N17" s="6">
        <f t="shared" ca="1" si="8"/>
        <v>76.319999999999993</v>
      </c>
      <c r="O17" s="3">
        <f t="shared" si="9"/>
        <v>27</v>
      </c>
      <c r="P17" s="3">
        <f t="shared" si="10"/>
        <v>44</v>
      </c>
      <c r="Q17" s="3" t="s">
        <v>56</v>
      </c>
      <c r="S17" s="9">
        <v>20</v>
      </c>
      <c r="T17" s="4"/>
      <c r="U17" s="3">
        <v>12</v>
      </c>
      <c r="V17" s="3">
        <f t="shared" ca="1" si="14"/>
        <v>82</v>
      </c>
      <c r="W17" s="4">
        <f t="shared" ca="1" si="15"/>
        <v>0</v>
      </c>
      <c r="X17" s="4">
        <f t="shared" ca="1" si="16"/>
        <v>0</v>
      </c>
      <c r="Y17" s="4" t="str">
        <f t="shared" ca="1" si="17"/>
        <v>M5</v>
      </c>
      <c r="Z17" s="4">
        <f t="shared" ca="1" si="18"/>
        <v>0</v>
      </c>
      <c r="AA17" s="4">
        <f t="shared" ca="1" si="19"/>
        <v>0</v>
      </c>
      <c r="AB17" s="4" t="str">
        <f t="shared" ca="1" si="20"/>
        <v>M4</v>
      </c>
      <c r="AC17" s="4" t="str">
        <f t="shared" ca="1" si="21"/>
        <v>M5</v>
      </c>
      <c r="AD17" s="4">
        <f t="shared" ca="1" si="22"/>
        <v>0</v>
      </c>
      <c r="AF17" s="3">
        <f t="shared" ca="1" si="23"/>
        <v>0</v>
      </c>
      <c r="AG17" s="3">
        <f t="shared" ca="1" si="24"/>
        <v>0</v>
      </c>
      <c r="AH17" s="3">
        <f t="shared" ca="1" si="25"/>
        <v>1</v>
      </c>
      <c r="AI17" s="3">
        <f t="shared" ca="1" si="26"/>
        <v>0</v>
      </c>
      <c r="AJ17" s="3">
        <f t="shared" ca="1" si="27"/>
        <v>0</v>
      </c>
      <c r="AK17" s="3">
        <f t="shared" ca="1" si="28"/>
        <v>6</v>
      </c>
      <c r="AL17" s="3">
        <f t="shared" ca="1" si="29"/>
        <v>6</v>
      </c>
      <c r="AM17" s="3">
        <f t="shared" ca="1" si="30"/>
        <v>0</v>
      </c>
    </row>
    <row r="18" spans="2:39">
      <c r="B18" s="3" t="s">
        <v>14</v>
      </c>
      <c r="C18" s="3">
        <v>16</v>
      </c>
      <c r="D18" s="5">
        <v>109</v>
      </c>
      <c r="E18" s="5"/>
      <c r="F18" s="6">
        <f t="shared" ca="1" si="0"/>
        <v>5.5</v>
      </c>
      <c r="G18" s="6">
        <f t="shared" ca="1" si="1"/>
        <v>16.5</v>
      </c>
      <c r="H18" s="6">
        <f t="shared" ca="1" si="2"/>
        <v>42.9</v>
      </c>
      <c r="I18" s="6">
        <f t="shared" ca="1" si="3"/>
        <v>51.7</v>
      </c>
      <c r="J18" s="6">
        <f t="shared" ca="1" si="4"/>
        <v>63.8</v>
      </c>
      <c r="K18" s="6">
        <f t="shared" ca="1" si="5"/>
        <v>78.099999999999994</v>
      </c>
      <c r="L18" s="6">
        <f t="shared" ca="1" si="6"/>
        <v>82.5</v>
      </c>
      <c r="M18" s="6">
        <f t="shared" ca="1" si="7"/>
        <v>102.3</v>
      </c>
      <c r="N18" s="6">
        <f t="shared" ca="1" si="8"/>
        <v>58.3</v>
      </c>
      <c r="O18" s="3">
        <f t="shared" ref="O18:O21" si="31">10+C18</f>
        <v>26</v>
      </c>
      <c r="P18" s="3">
        <f t="shared" ref="P18:P21" si="32">10+2*C18</f>
        <v>42</v>
      </c>
      <c r="Q18" s="3" t="s">
        <v>57</v>
      </c>
      <c r="S18" s="9">
        <v>40</v>
      </c>
      <c r="T18" s="4"/>
      <c r="U18" s="3">
        <v>13</v>
      </c>
      <c r="V18" s="3">
        <f t="shared" ca="1" si="14"/>
        <v>48</v>
      </c>
      <c r="W18" s="4">
        <f t="shared" ca="1" si="15"/>
        <v>0</v>
      </c>
      <c r="X18" s="4">
        <f t="shared" ca="1" si="16"/>
        <v>0</v>
      </c>
      <c r="Y18" s="4" t="str">
        <f t="shared" ca="1" si="17"/>
        <v>M5</v>
      </c>
      <c r="Z18" s="4">
        <f t="shared" ca="1" si="18"/>
        <v>0</v>
      </c>
      <c r="AA18" s="4">
        <f t="shared" ca="1" si="19"/>
        <v>0</v>
      </c>
      <c r="AB18" s="4" t="str">
        <f t="shared" ca="1" si="20"/>
        <v>M5</v>
      </c>
      <c r="AC18" s="4" t="str">
        <f t="shared" ca="1" si="21"/>
        <v>M5</v>
      </c>
      <c r="AD18" s="4">
        <f t="shared" ca="1" si="22"/>
        <v>0</v>
      </c>
      <c r="AF18" s="3">
        <f t="shared" ca="1" si="23"/>
        <v>0</v>
      </c>
      <c r="AG18" s="3">
        <f t="shared" ca="1" si="24"/>
        <v>0</v>
      </c>
      <c r="AH18" s="3">
        <f t="shared" ca="1" si="25"/>
        <v>0</v>
      </c>
      <c r="AI18" s="3">
        <f t="shared" ca="1" si="26"/>
        <v>0</v>
      </c>
      <c r="AJ18" s="3">
        <f t="shared" ca="1" si="27"/>
        <v>0</v>
      </c>
      <c r="AK18" s="3">
        <f t="shared" ca="1" si="28"/>
        <v>5</v>
      </c>
      <c r="AL18" s="3">
        <f t="shared" ca="1" si="29"/>
        <v>5</v>
      </c>
      <c r="AM18" s="3">
        <f t="shared" ca="1" si="30"/>
        <v>0</v>
      </c>
    </row>
    <row r="19" spans="2:39">
      <c r="B19" s="3" t="s">
        <v>15</v>
      </c>
      <c r="C19" s="3">
        <v>15</v>
      </c>
      <c r="D19" s="5">
        <v>84</v>
      </c>
      <c r="E19" s="5"/>
      <c r="F19" s="6">
        <f t="shared" ca="1" si="0"/>
        <v>4.25</v>
      </c>
      <c r="G19" s="6">
        <f t="shared" ca="1" si="1"/>
        <v>12.75</v>
      </c>
      <c r="H19" s="6">
        <f t="shared" ca="1" si="2"/>
        <v>33.15</v>
      </c>
      <c r="I19" s="6">
        <f t="shared" ca="1" si="3"/>
        <v>39.950000000000003</v>
      </c>
      <c r="J19" s="6">
        <f t="shared" ca="1" si="4"/>
        <v>49.3</v>
      </c>
      <c r="K19" s="6">
        <f t="shared" ca="1" si="5"/>
        <v>60.35</v>
      </c>
      <c r="L19" s="6">
        <f t="shared" ca="1" si="6"/>
        <v>63.75</v>
      </c>
      <c r="M19" s="6">
        <f t="shared" ca="1" si="7"/>
        <v>79.05</v>
      </c>
      <c r="N19" s="6">
        <f t="shared" ca="1" si="8"/>
        <v>45.05</v>
      </c>
      <c r="O19" s="3">
        <f t="shared" si="31"/>
        <v>25</v>
      </c>
      <c r="P19" s="3">
        <f t="shared" si="32"/>
        <v>40</v>
      </c>
      <c r="Q19" s="3" t="s">
        <v>58</v>
      </c>
      <c r="S19" s="9">
        <v>100</v>
      </c>
      <c r="T19" s="4"/>
      <c r="U19" s="3">
        <v>14</v>
      </c>
      <c r="V19" s="3">
        <f t="shared" ca="1" si="14"/>
        <v>70</v>
      </c>
      <c r="W19" s="4">
        <f t="shared" ca="1" si="15"/>
        <v>0</v>
      </c>
      <c r="X19" s="4">
        <f t="shared" ca="1" si="16"/>
        <v>0</v>
      </c>
      <c r="Y19" s="4">
        <f t="shared" ca="1" si="17"/>
        <v>0</v>
      </c>
      <c r="Z19" s="4">
        <f t="shared" ca="1" si="18"/>
        <v>0</v>
      </c>
      <c r="AA19" s="4">
        <f t="shared" ca="1" si="19"/>
        <v>0</v>
      </c>
      <c r="AB19" s="4" t="str">
        <f t="shared" ca="1" si="20"/>
        <v>M5</v>
      </c>
      <c r="AC19" s="4" t="str">
        <f t="shared" ca="1" si="21"/>
        <v>M5</v>
      </c>
      <c r="AD19" s="4">
        <f t="shared" ca="1" si="22"/>
        <v>0</v>
      </c>
      <c r="AF19" s="3">
        <f t="shared" ca="1" si="23"/>
        <v>0</v>
      </c>
      <c r="AG19" s="3">
        <f t="shared" ca="1" si="24"/>
        <v>0</v>
      </c>
      <c r="AH19" s="3">
        <f t="shared" ca="1" si="25"/>
        <v>0</v>
      </c>
      <c r="AI19" s="3">
        <f t="shared" ca="1" si="26"/>
        <v>0</v>
      </c>
      <c r="AJ19" s="3">
        <f t="shared" ca="1" si="27"/>
        <v>0</v>
      </c>
      <c r="AK19" s="3">
        <f t="shared" ca="1" si="28"/>
        <v>4</v>
      </c>
      <c r="AL19" s="3">
        <f t="shared" ca="1" si="29"/>
        <v>4</v>
      </c>
      <c r="AM19" s="3">
        <f t="shared" ca="1" si="30"/>
        <v>0</v>
      </c>
    </row>
    <row r="20" spans="2:39">
      <c r="B20" s="3" t="s">
        <v>16</v>
      </c>
      <c r="C20" s="3">
        <v>14</v>
      </c>
      <c r="D20" s="5">
        <v>64</v>
      </c>
      <c r="E20" s="5"/>
      <c r="F20" s="6">
        <f t="shared" ca="1" si="0"/>
        <v>3.25</v>
      </c>
      <c r="G20" s="6">
        <f t="shared" ca="1" si="1"/>
        <v>9.75</v>
      </c>
      <c r="H20" s="6">
        <f t="shared" ca="1" si="2"/>
        <v>25.35</v>
      </c>
      <c r="I20" s="6">
        <f t="shared" ca="1" si="3"/>
        <v>30.55</v>
      </c>
      <c r="J20" s="6">
        <f t="shared" ca="1" si="4"/>
        <v>37.700000000000003</v>
      </c>
      <c r="K20" s="6">
        <f t="shared" ca="1" si="5"/>
        <v>46.15</v>
      </c>
      <c r="L20" s="6">
        <f t="shared" ca="1" si="6"/>
        <v>48.75</v>
      </c>
      <c r="M20" s="6">
        <f t="shared" ca="1" si="7"/>
        <v>60.45</v>
      </c>
      <c r="N20" s="6">
        <f t="shared" ca="1" si="8"/>
        <v>34.450000000000003</v>
      </c>
      <c r="O20" s="3">
        <f t="shared" si="31"/>
        <v>24</v>
      </c>
      <c r="P20" s="3">
        <f t="shared" si="32"/>
        <v>38</v>
      </c>
      <c r="Q20" s="3" t="s">
        <v>59</v>
      </c>
      <c r="S20" s="9">
        <v>220</v>
      </c>
      <c r="T20" s="4"/>
      <c r="U20" s="3">
        <v>15</v>
      </c>
      <c r="V20" s="3">
        <f t="shared" ca="1" si="14"/>
        <v>1</v>
      </c>
      <c r="W20" s="4">
        <f t="shared" ca="1" si="15"/>
        <v>0</v>
      </c>
      <c r="X20" s="4">
        <f t="shared" ca="1" si="16"/>
        <v>0</v>
      </c>
      <c r="Y20" s="4">
        <f t="shared" ca="1" si="17"/>
        <v>0</v>
      </c>
      <c r="Z20" s="4">
        <f t="shared" ca="1" si="18"/>
        <v>0</v>
      </c>
      <c r="AA20" s="4">
        <f t="shared" ca="1" si="19"/>
        <v>0</v>
      </c>
      <c r="AB20" s="4" t="str">
        <f t="shared" ca="1" si="20"/>
        <v>M5</v>
      </c>
      <c r="AC20" s="4" t="str">
        <f t="shared" ca="1" si="21"/>
        <v>M5</v>
      </c>
      <c r="AD20" s="4">
        <f t="shared" ca="1" si="22"/>
        <v>0</v>
      </c>
      <c r="AF20" s="3">
        <f t="shared" ca="1" si="23"/>
        <v>0</v>
      </c>
      <c r="AG20" s="3">
        <f t="shared" ca="1" si="24"/>
        <v>0</v>
      </c>
      <c r="AH20" s="3">
        <f t="shared" ca="1" si="25"/>
        <v>0</v>
      </c>
      <c r="AI20" s="3">
        <f t="shared" ca="1" si="26"/>
        <v>0</v>
      </c>
      <c r="AJ20" s="3">
        <f t="shared" ca="1" si="27"/>
        <v>0</v>
      </c>
      <c r="AK20" s="3">
        <f t="shared" ca="1" si="28"/>
        <v>3</v>
      </c>
      <c r="AL20" s="3">
        <f t="shared" ca="1" si="29"/>
        <v>3</v>
      </c>
      <c r="AM20" s="3">
        <f t="shared" ca="1" si="30"/>
        <v>0</v>
      </c>
    </row>
    <row r="21" spans="2:39">
      <c r="B21" s="3" t="s">
        <v>17</v>
      </c>
      <c r="C21" s="3">
        <v>13</v>
      </c>
      <c r="D21" s="5">
        <v>49</v>
      </c>
      <c r="E21" s="5"/>
      <c r="F21" s="6">
        <f t="shared" ca="1" si="0"/>
        <v>2.5</v>
      </c>
      <c r="G21" s="6">
        <f t="shared" ca="1" si="1"/>
        <v>7.5</v>
      </c>
      <c r="H21" s="6">
        <f t="shared" ca="1" si="2"/>
        <v>19.5</v>
      </c>
      <c r="I21" s="6">
        <f t="shared" ca="1" si="3"/>
        <v>23.5</v>
      </c>
      <c r="J21" s="6">
        <f t="shared" ca="1" si="4"/>
        <v>29</v>
      </c>
      <c r="K21" s="6">
        <f t="shared" ca="1" si="5"/>
        <v>35.5</v>
      </c>
      <c r="L21" s="6">
        <f t="shared" ca="1" si="6"/>
        <v>37.5</v>
      </c>
      <c r="M21" s="6">
        <f t="shared" ca="1" si="7"/>
        <v>46.5</v>
      </c>
      <c r="N21" s="6">
        <f t="shared" ca="1" si="8"/>
        <v>26.5</v>
      </c>
      <c r="O21" s="3">
        <f t="shared" si="31"/>
        <v>23</v>
      </c>
      <c r="P21" s="3">
        <f t="shared" si="32"/>
        <v>36</v>
      </c>
      <c r="Q21" s="3" t="s">
        <v>60</v>
      </c>
      <c r="S21" s="9">
        <v>760</v>
      </c>
      <c r="T21" s="4"/>
      <c r="U21" s="3">
        <v>16</v>
      </c>
      <c r="V21" s="3">
        <f t="shared" ca="1" si="14"/>
        <v>83</v>
      </c>
      <c r="W21" s="4">
        <f t="shared" ca="1" si="15"/>
        <v>0</v>
      </c>
      <c r="X21" s="4">
        <f t="shared" ca="1" si="16"/>
        <v>0</v>
      </c>
      <c r="Y21" s="4">
        <f t="shared" ca="1" si="17"/>
        <v>0</v>
      </c>
      <c r="Z21" s="4">
        <f t="shared" ca="1" si="18"/>
        <v>0</v>
      </c>
      <c r="AA21" s="4">
        <f t="shared" ca="1" si="19"/>
        <v>0</v>
      </c>
      <c r="AB21" s="4" t="str">
        <f t="shared" ca="1" si="20"/>
        <v>M5</v>
      </c>
      <c r="AC21" s="4" t="str">
        <f t="shared" ca="1" si="21"/>
        <v>M5</v>
      </c>
      <c r="AD21" s="4">
        <f t="shared" ca="1" si="22"/>
        <v>0</v>
      </c>
      <c r="AF21" s="3">
        <f t="shared" ca="1" si="23"/>
        <v>0</v>
      </c>
      <c r="AG21" s="3">
        <f t="shared" ca="1" si="24"/>
        <v>0</v>
      </c>
      <c r="AH21" s="3">
        <f t="shared" ca="1" si="25"/>
        <v>0</v>
      </c>
      <c r="AI21" s="3">
        <f t="shared" ca="1" si="26"/>
        <v>0</v>
      </c>
      <c r="AJ21" s="3">
        <f t="shared" ca="1" si="27"/>
        <v>0</v>
      </c>
      <c r="AK21" s="3">
        <f t="shared" ca="1" si="28"/>
        <v>2</v>
      </c>
      <c r="AL21" s="3">
        <f t="shared" ca="1" si="29"/>
        <v>2</v>
      </c>
      <c r="AM21" s="3">
        <f t="shared" ca="1" si="30"/>
        <v>0</v>
      </c>
    </row>
    <row r="22" spans="2:39">
      <c r="B22" s="3" t="s">
        <v>18</v>
      </c>
      <c r="C22" s="3">
        <v>12</v>
      </c>
      <c r="D22" s="5">
        <v>38</v>
      </c>
      <c r="E22" s="5"/>
      <c r="F22" s="6">
        <f t="shared" ca="1" si="0"/>
        <v>1.95</v>
      </c>
      <c r="G22" s="6">
        <f t="shared" ca="1" si="1"/>
        <v>5.85</v>
      </c>
      <c r="H22" s="6">
        <f t="shared" ca="1" si="2"/>
        <v>15.21</v>
      </c>
      <c r="I22" s="6">
        <f t="shared" ca="1" si="3"/>
        <v>18.329999999999998</v>
      </c>
      <c r="J22" s="6">
        <f t="shared" ca="1" si="4"/>
        <v>22.62</v>
      </c>
      <c r="K22" s="6">
        <f t="shared" ca="1" si="5"/>
        <v>27.69</v>
      </c>
      <c r="L22" s="6">
        <f t="shared" ca="1" si="6"/>
        <v>29.25</v>
      </c>
      <c r="M22" s="6">
        <f t="shared" ca="1" si="7"/>
        <v>36.270000000000003</v>
      </c>
      <c r="N22" s="6">
        <f t="shared" ca="1" si="8"/>
        <v>20.67</v>
      </c>
      <c r="O22" s="7"/>
      <c r="Q22" s="3" t="s">
        <v>61</v>
      </c>
      <c r="S22" s="1">
        <v>950</v>
      </c>
      <c r="T22" s="4">
        <v>650</v>
      </c>
      <c r="U22" s="3">
        <v>17</v>
      </c>
      <c r="V22" s="3">
        <f t="shared" ca="1" si="14"/>
        <v>18</v>
      </c>
      <c r="W22" s="4">
        <f t="shared" ca="1" si="15"/>
        <v>0</v>
      </c>
      <c r="X22" s="4">
        <f t="shared" ca="1" si="16"/>
        <v>0</v>
      </c>
      <c r="Y22" s="4">
        <f t="shared" ca="1" si="17"/>
        <v>0</v>
      </c>
      <c r="Z22" s="4">
        <f t="shared" ca="1" si="18"/>
        <v>0</v>
      </c>
      <c r="AA22" s="4">
        <f t="shared" ca="1" si="19"/>
        <v>0</v>
      </c>
      <c r="AB22" s="4" t="str">
        <f t="shared" ca="1" si="20"/>
        <v>M5</v>
      </c>
      <c r="AC22" s="4" t="str">
        <f t="shared" ca="1" si="21"/>
        <v>M5</v>
      </c>
      <c r="AD22" s="4">
        <f t="shared" ca="1" si="22"/>
        <v>0</v>
      </c>
      <c r="AF22" s="3">
        <f t="shared" ca="1" si="23"/>
        <v>0</v>
      </c>
      <c r="AG22" s="3">
        <f t="shared" ca="1" si="24"/>
        <v>0</v>
      </c>
      <c r="AH22" s="3">
        <f t="shared" ca="1" si="25"/>
        <v>0</v>
      </c>
      <c r="AI22" s="3">
        <f t="shared" ca="1" si="26"/>
        <v>0</v>
      </c>
      <c r="AJ22" s="3">
        <f t="shared" ca="1" si="27"/>
        <v>0</v>
      </c>
      <c r="AK22" s="3">
        <f t="shared" ca="1" si="28"/>
        <v>1</v>
      </c>
      <c r="AL22" s="3">
        <f t="shared" ca="1" si="29"/>
        <v>1</v>
      </c>
      <c r="AM22" s="3">
        <f t="shared" ca="1" si="30"/>
        <v>0</v>
      </c>
    </row>
    <row r="23" spans="2:39">
      <c r="B23" s="3" t="s">
        <v>19</v>
      </c>
      <c r="C23" s="3">
        <v>11</v>
      </c>
      <c r="D23" s="5">
        <v>29</v>
      </c>
      <c r="E23" s="5"/>
      <c r="F23" s="6">
        <f t="shared" ca="1" si="0"/>
        <v>1.5</v>
      </c>
      <c r="G23" s="6">
        <f t="shared" ca="1" si="1"/>
        <v>4.5</v>
      </c>
      <c r="H23" s="6">
        <f t="shared" ca="1" si="2"/>
        <v>11.7</v>
      </c>
      <c r="I23" s="6">
        <f t="shared" ca="1" si="3"/>
        <v>14.1</v>
      </c>
      <c r="J23" s="6">
        <f t="shared" ca="1" si="4"/>
        <v>17.399999999999999</v>
      </c>
      <c r="K23" s="6">
        <f t="shared" ca="1" si="5"/>
        <v>21.3</v>
      </c>
      <c r="L23" s="6">
        <f t="shared" ca="1" si="6"/>
        <v>22.5</v>
      </c>
      <c r="M23" s="6">
        <f t="shared" ca="1" si="7"/>
        <v>27.9</v>
      </c>
      <c r="N23" s="6">
        <f t="shared" ca="1" si="8"/>
        <v>15.9</v>
      </c>
      <c r="O23" s="8"/>
      <c r="Q23" s="3" t="s">
        <v>62</v>
      </c>
      <c r="S23" s="1"/>
      <c r="T23" s="4">
        <v>300</v>
      </c>
      <c r="U23" s="3">
        <v>18</v>
      </c>
      <c r="V23" s="3">
        <f t="shared" ca="1" si="14"/>
        <v>85</v>
      </c>
      <c r="W23" s="4">
        <f t="shared" ca="1" si="15"/>
        <v>0</v>
      </c>
      <c r="X23" s="4">
        <f t="shared" ca="1" si="16"/>
        <v>0</v>
      </c>
      <c r="Y23" s="4">
        <f t="shared" ca="1" si="17"/>
        <v>0</v>
      </c>
      <c r="Z23" s="4">
        <f t="shared" ca="1" si="18"/>
        <v>0</v>
      </c>
      <c r="AA23" s="4">
        <f t="shared" ca="1" si="19"/>
        <v>0</v>
      </c>
      <c r="AB23" s="4" t="str">
        <f t="shared" ca="1" si="20"/>
        <v>M5</v>
      </c>
      <c r="AC23" s="4" t="str">
        <f t="shared" ca="1" si="21"/>
        <v>M5</v>
      </c>
      <c r="AD23" s="4">
        <f t="shared" ca="1" si="22"/>
        <v>0</v>
      </c>
      <c r="AF23" s="3">
        <f t="shared" ca="1" si="23"/>
        <v>0</v>
      </c>
      <c r="AG23" s="3">
        <f t="shared" ca="1" si="24"/>
        <v>0</v>
      </c>
      <c r="AH23" s="3">
        <f t="shared" ca="1" si="25"/>
        <v>0</v>
      </c>
      <c r="AI23" s="3">
        <f t="shared" ca="1" si="26"/>
        <v>0</v>
      </c>
      <c r="AJ23" s="3">
        <f t="shared" ca="1" si="27"/>
        <v>0</v>
      </c>
      <c r="AK23" s="3">
        <f t="shared" ca="1" si="28"/>
        <v>0</v>
      </c>
      <c r="AL23" s="3">
        <f t="shared" ca="1" si="29"/>
        <v>0</v>
      </c>
      <c r="AM23" s="3">
        <f t="shared" ca="1" si="30"/>
        <v>0</v>
      </c>
    </row>
    <row r="24" spans="2:39">
      <c r="B24" s="3" t="s">
        <v>20</v>
      </c>
      <c r="C24" s="3">
        <v>10</v>
      </c>
      <c r="D24" s="5">
        <v>22</v>
      </c>
      <c r="E24" s="5"/>
      <c r="F24" s="6">
        <f t="shared" ca="1" si="0"/>
        <v>1.1499999999999999</v>
      </c>
      <c r="G24" s="6">
        <f t="shared" ca="1" si="1"/>
        <v>3.45</v>
      </c>
      <c r="H24" s="6">
        <f t="shared" ca="1" si="2"/>
        <v>8.9700000000000006</v>
      </c>
      <c r="I24" s="6">
        <f t="shared" ca="1" si="3"/>
        <v>10.81</v>
      </c>
      <c r="J24" s="6">
        <f t="shared" ca="1" si="4"/>
        <v>13.34</v>
      </c>
      <c r="K24" s="6">
        <f t="shared" ca="1" si="5"/>
        <v>16.329999999999998</v>
      </c>
      <c r="L24" s="6">
        <f t="shared" ca="1" si="6"/>
        <v>17.25</v>
      </c>
      <c r="M24" s="6">
        <f t="shared" ca="1" si="7"/>
        <v>21.39</v>
      </c>
      <c r="N24" s="6">
        <f t="shared" ca="1" si="8"/>
        <v>12.19</v>
      </c>
      <c r="O24" s="7"/>
      <c r="Q24" s="3" t="s">
        <v>63</v>
      </c>
      <c r="S24" s="9">
        <v>4</v>
      </c>
      <c r="T24" s="4"/>
      <c r="U24" s="3">
        <v>19</v>
      </c>
      <c r="V24" s="3">
        <f t="shared" ca="1" si="14"/>
        <v>97</v>
      </c>
      <c r="W24" s="4">
        <f t="shared" ca="1" si="15"/>
        <v>0</v>
      </c>
      <c r="X24" s="4">
        <f t="shared" ca="1" si="16"/>
        <v>0</v>
      </c>
      <c r="Y24" s="4">
        <f t="shared" ca="1" si="17"/>
        <v>0</v>
      </c>
      <c r="Z24" s="4">
        <f t="shared" ca="1" si="18"/>
        <v>0</v>
      </c>
      <c r="AA24" s="4">
        <f t="shared" ca="1" si="19"/>
        <v>0</v>
      </c>
      <c r="AB24" s="4">
        <f t="shared" ca="1" si="20"/>
        <v>0</v>
      </c>
      <c r="AC24" s="4">
        <f t="shared" ca="1" si="21"/>
        <v>0</v>
      </c>
      <c r="AD24" s="4">
        <f t="shared" ca="1" si="22"/>
        <v>0</v>
      </c>
      <c r="AF24" s="3">
        <f t="shared" ca="1" si="23"/>
        <v>0</v>
      </c>
      <c r="AG24" s="3">
        <f t="shared" ca="1" si="24"/>
        <v>0</v>
      </c>
      <c r="AH24" s="3">
        <f t="shared" ca="1" si="25"/>
        <v>0</v>
      </c>
      <c r="AI24" s="3">
        <f t="shared" ca="1" si="26"/>
        <v>0</v>
      </c>
      <c r="AJ24" s="3">
        <f t="shared" ca="1" si="27"/>
        <v>0</v>
      </c>
      <c r="AK24" s="3">
        <f t="shared" ca="1" si="28"/>
        <v>0</v>
      </c>
      <c r="AL24" s="3">
        <f t="shared" ca="1" si="29"/>
        <v>0</v>
      </c>
      <c r="AM24" s="3">
        <f t="shared" ca="1" si="30"/>
        <v>0</v>
      </c>
    </row>
    <row r="25" spans="2:39">
      <c r="B25" s="3" t="s">
        <v>21</v>
      </c>
      <c r="C25" s="3">
        <v>9</v>
      </c>
      <c r="D25" s="5">
        <v>17</v>
      </c>
      <c r="E25" s="5"/>
      <c r="F25" s="6">
        <f t="shared" ca="1" si="0"/>
        <v>1</v>
      </c>
      <c r="G25" s="6">
        <f t="shared" ca="1" si="1"/>
        <v>2.7</v>
      </c>
      <c r="H25" s="6">
        <f t="shared" ca="1" si="2"/>
        <v>7.02</v>
      </c>
      <c r="I25" s="6">
        <f t="shared" ca="1" si="3"/>
        <v>8.4600000000000009</v>
      </c>
      <c r="J25" s="6">
        <f t="shared" ca="1" si="4"/>
        <v>10.44</v>
      </c>
      <c r="K25" s="6">
        <f t="shared" ca="1" si="5"/>
        <v>12.78</v>
      </c>
      <c r="L25" s="6">
        <f t="shared" ca="1" si="6"/>
        <v>13.5</v>
      </c>
      <c r="M25" s="6">
        <f t="shared" ca="1" si="7"/>
        <v>16.739999999999998</v>
      </c>
      <c r="N25" s="6">
        <f t="shared" ca="1" si="8"/>
        <v>9.5399999999999991</v>
      </c>
      <c r="O25" s="8"/>
      <c r="Q25" s="3" t="s">
        <v>64</v>
      </c>
      <c r="S25" s="9">
        <v>3</v>
      </c>
      <c r="T25" s="4"/>
      <c r="U25" s="3">
        <v>20</v>
      </c>
      <c r="V25" s="3">
        <f t="shared" ca="1" si="14"/>
        <v>71</v>
      </c>
      <c r="W25" s="4">
        <f t="shared" ca="1" si="15"/>
        <v>0</v>
      </c>
      <c r="X25" s="4">
        <f t="shared" ca="1" si="16"/>
        <v>0</v>
      </c>
      <c r="Y25" s="4">
        <f t="shared" ca="1" si="17"/>
        <v>0</v>
      </c>
      <c r="Z25" s="4">
        <f t="shared" ca="1" si="18"/>
        <v>0</v>
      </c>
      <c r="AA25" s="4">
        <f t="shared" ca="1" si="19"/>
        <v>0</v>
      </c>
      <c r="AB25" s="4">
        <f t="shared" ca="1" si="20"/>
        <v>0</v>
      </c>
      <c r="AC25" s="4">
        <f t="shared" ca="1" si="21"/>
        <v>0</v>
      </c>
      <c r="AD25" s="4">
        <f t="shared" ca="1" si="22"/>
        <v>0</v>
      </c>
      <c r="AF25" s="3">
        <f t="shared" ca="1" si="23"/>
        <v>0</v>
      </c>
      <c r="AG25" s="3">
        <f t="shared" ca="1" si="24"/>
        <v>0</v>
      </c>
      <c r="AH25" s="3">
        <f t="shared" ca="1" si="25"/>
        <v>0</v>
      </c>
      <c r="AI25" s="3">
        <f t="shared" ca="1" si="26"/>
        <v>0</v>
      </c>
      <c r="AJ25" s="3">
        <f t="shared" ca="1" si="27"/>
        <v>0</v>
      </c>
      <c r="AK25" s="3">
        <f t="shared" ca="1" si="28"/>
        <v>0</v>
      </c>
      <c r="AL25" s="3">
        <f t="shared" ca="1" si="29"/>
        <v>0</v>
      </c>
      <c r="AM25" s="3">
        <f t="shared" ca="1" si="30"/>
        <v>0</v>
      </c>
    </row>
    <row r="26" spans="2:39">
      <c r="B26" s="3" t="s">
        <v>22</v>
      </c>
      <c r="C26" s="3">
        <v>8</v>
      </c>
      <c r="D26" s="5">
        <v>13</v>
      </c>
      <c r="E26" s="5"/>
      <c r="F26" s="6">
        <f t="shared" ca="1" si="0"/>
        <v>1</v>
      </c>
      <c r="G26" s="6">
        <f t="shared" ca="1" si="1"/>
        <v>2.1</v>
      </c>
      <c r="H26" s="6">
        <f t="shared" ca="1" si="2"/>
        <v>5.46</v>
      </c>
      <c r="I26" s="6">
        <f t="shared" ca="1" si="3"/>
        <v>6.58</v>
      </c>
      <c r="J26" s="6">
        <f t="shared" ca="1" si="4"/>
        <v>8.1199999999999992</v>
      </c>
      <c r="K26" s="6">
        <f t="shared" ca="1" si="5"/>
        <v>9.94</v>
      </c>
      <c r="L26" s="6">
        <f t="shared" ca="1" si="6"/>
        <v>10.5</v>
      </c>
      <c r="M26" s="6">
        <f t="shared" ca="1" si="7"/>
        <v>13.02</v>
      </c>
      <c r="N26" s="6">
        <f t="shared" ca="1" si="8"/>
        <v>7.42</v>
      </c>
      <c r="O26" s="7"/>
      <c r="Q26" s="3" t="s">
        <v>65</v>
      </c>
      <c r="S26" s="9">
        <v>5</v>
      </c>
      <c r="T26" s="4"/>
      <c r="U26" s="3">
        <v>21</v>
      </c>
      <c r="V26" s="3">
        <f t="shared" ca="1" si="14"/>
        <v>94</v>
      </c>
      <c r="W26" s="4">
        <f t="shared" ref="W26:W27" ca="1" si="33">IF(AF25&gt;$S$22,IF($V26&gt;34,"M1","M2"),IF(AF25&gt;$S$21,IF($V26&gt;34,"M2","M7"),IF(AF25&gt;$S$20,IF($V26&gt;34,"M7","M6"),IF(AF25&gt;$S$19,IF($V26&gt;34,"M6","M8"),IF(AF25&gt;$S$18,IF($V26&gt;34,"M8","M3"),IF(AF25&gt;$S$17,IF($V26&gt;34,"M3","M4"),IF(AF25&gt;$S$16,IF($V26&gt;34,"M4","M5"),IF(AF25&gt;=$S$15,"M5",0))))))))</f>
        <v>0</v>
      </c>
      <c r="X26" s="4">
        <f t="shared" ref="X26:X27" ca="1" si="34">IF(AG25&gt;$S$22,IF($V26&gt;34,"M1","M2"),IF(AG25&gt;$S$21,IF($V26&gt;34,"M2","M7"),IF(AG25&gt;$S$20,IF($V26&gt;34,"M7","M6"),IF(AG25&gt;$S$19,IF($V26&gt;34,"M6","M8"),IF(AG25&gt;$S$18,IF($V26&gt;34,"M8","M3"),IF(AG25&gt;$S$17,IF($V26&gt;34,"M3","M4"),IF(AG25&gt;$S$16,IF($V26&gt;34,"M4","M5"),IF(AG25&gt;=$S$15,"M5",0))))))))</f>
        <v>0</v>
      </c>
      <c r="Y26" s="4">
        <f t="shared" ref="Y26:Y27" ca="1" si="35">IF(AH25&gt;$S$22,IF($V26&gt;34,"M1","M2"),IF(AH25&gt;$S$21,IF($V26&gt;34,"M2","M7"),IF(AH25&gt;$S$20,IF($V26&gt;34,"M7","M6"),IF(AH25&gt;$S$19,IF($V26&gt;34,"M6","M8"),IF(AH25&gt;$S$18,IF($V26&gt;34,"M8","M3"),IF(AH25&gt;$S$17,IF($V26&gt;34,"M3","M4"),IF(AH25&gt;$S$16,IF($V26&gt;34,"M4","M5"),IF(AH25&gt;=$S$15,"M5",0))))))))</f>
        <v>0</v>
      </c>
      <c r="Z26" s="4">
        <f t="shared" ref="Z26:Z27" ca="1" si="36">IF(AI25&gt;$S$22,IF($V26&gt;34,"M1","M2"),IF(AI25&gt;$S$21,IF($V26&gt;34,"M2","M7"),IF(AI25&gt;$S$20,IF($V26&gt;34,"M7","M6"),IF(AI25&gt;$S$19,IF($V26&gt;34,"M6","M8"),IF(AI25&gt;$S$18,IF($V26&gt;34,"M8","M3"),IF(AI25&gt;$S$17,IF($V26&gt;34,"M3","M4"),IF(AI25&gt;$S$16,IF($V26&gt;34,"M4","M5"),IF(AI25&gt;=$S$15,"M5",0))))))))</f>
        <v>0</v>
      </c>
      <c r="AA26" s="4">
        <f t="shared" ref="AA26:AA27" ca="1" si="37">IF(AJ25&gt;$S$22,IF($V26&gt;34,"M1","M2"),IF(AJ25&gt;$S$21,IF($V26&gt;34,"M2","M7"),IF(AJ25&gt;$S$20,IF($V26&gt;34,"M7","M6"),IF(AJ25&gt;$S$19,IF($V26&gt;34,"M6","M8"),IF(AJ25&gt;$S$18,IF($V26&gt;34,"M8","M3"),IF(AJ25&gt;$S$17,IF($V26&gt;34,"M3","M4"),IF(AJ25&gt;$S$16,IF($V26&gt;34,"M4","M5"),IF(AJ25&gt;=$S$15,"M5",0))))))))</f>
        <v>0</v>
      </c>
      <c r="AB26" s="4">
        <f t="shared" ref="AB26:AB27" ca="1" si="38">IF(AK25&gt;$S$22,IF($V26&gt;34,"M1","M2"),IF(AK25&gt;$S$21,IF($V26&gt;34,"M2","M7"),IF(AK25&gt;$S$20,IF($V26&gt;34,"M7","M6"),IF(AK25&gt;$S$19,IF($V26&gt;34,"M6","M8"),IF(AK25&gt;$S$18,IF($V26&gt;34,"M8","M3"),IF(AK25&gt;$S$17,IF($V26&gt;34,"M3","M4"),IF(AK25&gt;$S$16,IF($V26&gt;34,"M4","M5"),IF(AK25&gt;=$S$15,"M5",0))))))))</f>
        <v>0</v>
      </c>
      <c r="AC26" s="4">
        <f t="shared" ref="AC26:AC27" ca="1" si="39">IF(AL25&gt;$S$22,IF($V26&gt;34,"M1","M2"),IF(AL25&gt;$S$21,IF($V26&gt;34,"M2","M7"),IF(AL25&gt;$S$20,IF($V26&gt;34,"M7","M6"),IF(AL25&gt;$S$19,IF($V26&gt;34,"M6","M8"),IF(AL25&gt;$S$18,IF($V26&gt;34,"M8","M3"),IF(AL25&gt;$S$17,IF($V26&gt;34,"M3","M4"),IF(AL25&gt;$S$16,IF($V26&gt;34,"M4","M5"),IF(AL25&gt;=$S$15,"M5",0))))))))</f>
        <v>0</v>
      </c>
      <c r="AD26" s="4">
        <f t="shared" ref="AD26:AD27" ca="1" si="40">IF(AM25&gt;$S$22,IF($V26&gt;34,"M1","M2"),IF(AM25&gt;$S$21,IF($V26&gt;34,"M2","M7"),IF(AM25&gt;$S$20,IF($V26&gt;34,"M7","M6"),IF(AM25&gt;$S$19,IF($V26&gt;34,"M6","M8"),IF(AM25&gt;$S$18,IF($V26&gt;34,"M8","M3"),IF(AM25&gt;$S$17,IF($V26&gt;34,"M3","M4"),IF(AM25&gt;$S$16,IF($V26&gt;34,"M4","M5"),IF(AM25&gt;=$S$15,"M5",0))))))))</f>
        <v>0</v>
      </c>
    </row>
    <row r="27" spans="2:39">
      <c r="B27" s="3" t="s">
        <v>23</v>
      </c>
      <c r="C27" s="3">
        <v>7</v>
      </c>
      <c r="D27" s="5">
        <v>10</v>
      </c>
      <c r="E27" s="5"/>
      <c r="F27" s="6">
        <f t="shared" ca="1" si="0"/>
        <v>1</v>
      </c>
      <c r="G27" s="6">
        <f t="shared" ca="1" si="1"/>
        <v>1.65</v>
      </c>
      <c r="H27" s="6">
        <f t="shared" ca="1" si="2"/>
        <v>4.29</v>
      </c>
      <c r="I27" s="6">
        <f t="shared" ca="1" si="3"/>
        <v>5.17</v>
      </c>
      <c r="J27" s="6">
        <f t="shared" ca="1" si="4"/>
        <v>6.38</v>
      </c>
      <c r="K27" s="6">
        <f t="shared" ca="1" si="5"/>
        <v>7.81</v>
      </c>
      <c r="L27" s="6">
        <f t="shared" ca="1" si="6"/>
        <v>8.25</v>
      </c>
      <c r="M27" s="6">
        <f t="shared" ca="1" si="7"/>
        <v>10.23</v>
      </c>
      <c r="N27" s="6">
        <f t="shared" ca="1" si="8"/>
        <v>5.83</v>
      </c>
      <c r="O27" s="8"/>
      <c r="Q27" s="3" t="s">
        <v>66</v>
      </c>
      <c r="S27" s="9">
        <v>20</v>
      </c>
      <c r="T27" s="4"/>
      <c r="U27" s="3">
        <v>22</v>
      </c>
      <c r="V27" s="3">
        <f t="shared" ca="1" si="14"/>
        <v>14</v>
      </c>
      <c r="W27" s="4">
        <f t="shared" si="33"/>
        <v>0</v>
      </c>
      <c r="X27" s="4">
        <f t="shared" si="34"/>
        <v>0</v>
      </c>
      <c r="Y27" s="4">
        <f t="shared" si="35"/>
        <v>0</v>
      </c>
      <c r="Z27" s="4">
        <f t="shared" si="36"/>
        <v>0</v>
      </c>
      <c r="AA27" s="4">
        <f t="shared" si="37"/>
        <v>0</v>
      </c>
      <c r="AB27" s="4">
        <f t="shared" si="38"/>
        <v>0</v>
      </c>
      <c r="AC27" s="4">
        <f t="shared" si="39"/>
        <v>0</v>
      </c>
      <c r="AD27" s="4">
        <f t="shared" si="40"/>
        <v>0</v>
      </c>
    </row>
    <row r="28" spans="2:39">
      <c r="B28" s="3" t="s">
        <v>24</v>
      </c>
      <c r="C28" s="3">
        <v>6</v>
      </c>
      <c r="D28" s="5">
        <v>7</v>
      </c>
      <c r="E28" s="5"/>
      <c r="F28" s="6">
        <f t="shared" ca="1" si="0"/>
        <v>1</v>
      </c>
      <c r="G28" s="6">
        <f t="shared" ca="1" si="1"/>
        <v>1.2</v>
      </c>
      <c r="H28" s="6">
        <f t="shared" ca="1" si="2"/>
        <v>3.12</v>
      </c>
      <c r="I28" s="6">
        <f t="shared" ca="1" si="3"/>
        <v>3.76</v>
      </c>
      <c r="J28" s="6">
        <f t="shared" ca="1" si="4"/>
        <v>4.6399999999999997</v>
      </c>
      <c r="K28" s="6">
        <f t="shared" ca="1" si="5"/>
        <v>5.68</v>
      </c>
      <c r="L28" s="6">
        <f t="shared" ca="1" si="6"/>
        <v>6</v>
      </c>
      <c r="M28" s="6">
        <f t="shared" ca="1" si="7"/>
        <v>7.44</v>
      </c>
      <c r="N28" s="6">
        <f t="shared" ca="1" si="8"/>
        <v>4.24</v>
      </c>
      <c r="O28" s="7"/>
      <c r="Q28" s="3" t="s">
        <v>67</v>
      </c>
      <c r="S28" s="9">
        <v>125</v>
      </c>
      <c r="T28" s="4"/>
      <c r="W28" s="4"/>
      <c r="X28" s="4"/>
      <c r="Y28" s="4"/>
      <c r="Z28" s="4"/>
      <c r="AA28" s="4"/>
      <c r="AB28" s="4"/>
      <c r="AC28" s="4"/>
      <c r="AD28" s="4"/>
    </row>
    <row r="29" spans="2:39">
      <c r="B29" s="3" t="s">
        <v>25</v>
      </c>
      <c r="C29" s="3">
        <v>5</v>
      </c>
      <c r="D29" s="5">
        <v>6</v>
      </c>
      <c r="E29" s="5"/>
      <c r="F29" s="6">
        <f t="shared" ca="1" si="0"/>
        <v>1</v>
      </c>
      <c r="G29" s="6">
        <f t="shared" ca="1" si="1"/>
        <v>1.05</v>
      </c>
      <c r="H29" s="6">
        <f t="shared" ca="1" si="2"/>
        <v>2.73</v>
      </c>
      <c r="I29" s="6">
        <f t="shared" ca="1" si="3"/>
        <v>3.29</v>
      </c>
      <c r="J29" s="6">
        <f t="shared" ca="1" si="4"/>
        <v>4.0599999999999996</v>
      </c>
      <c r="K29" s="6">
        <f t="shared" ca="1" si="5"/>
        <v>4.97</v>
      </c>
      <c r="L29" s="6">
        <f t="shared" ca="1" si="6"/>
        <v>5.25</v>
      </c>
      <c r="M29" s="6">
        <f t="shared" ca="1" si="7"/>
        <v>6.51</v>
      </c>
      <c r="N29" s="6">
        <f t="shared" ca="1" si="8"/>
        <v>3.71</v>
      </c>
      <c r="Q29" s="3" t="s">
        <v>68</v>
      </c>
      <c r="S29" s="9">
        <v>75</v>
      </c>
      <c r="T29" s="4"/>
      <c r="U29" s="20" t="s">
        <v>79</v>
      </c>
      <c r="V29" s="20"/>
      <c r="W29" s="4">
        <f ca="1">COUNTIF(W6:W27,"M1")</f>
        <v>0</v>
      </c>
      <c r="X29" s="4">
        <f t="shared" ref="X29:AD29" ca="1" si="41">COUNTIF(X6:X27,"M1")</f>
        <v>0</v>
      </c>
      <c r="Y29" s="4">
        <f t="shared" ca="1" si="41"/>
        <v>0</v>
      </c>
      <c r="Z29" s="4">
        <f t="shared" ca="1" si="41"/>
        <v>0</v>
      </c>
      <c r="AA29" s="4">
        <f t="shared" ca="1" si="41"/>
        <v>0</v>
      </c>
      <c r="AB29" s="4">
        <f t="shared" ca="1" si="41"/>
        <v>0</v>
      </c>
      <c r="AC29" s="4">
        <f t="shared" ca="1" si="41"/>
        <v>0</v>
      </c>
      <c r="AD29" s="4">
        <f t="shared" ca="1" si="41"/>
        <v>0</v>
      </c>
    </row>
    <row r="30" spans="2:39">
      <c r="B30" s="3" t="s">
        <v>26</v>
      </c>
      <c r="C30" s="3">
        <v>4</v>
      </c>
      <c r="D30" s="5">
        <v>4</v>
      </c>
      <c r="E30" s="5"/>
      <c r="F30" s="6">
        <f t="shared" ca="1" si="0"/>
        <v>1</v>
      </c>
      <c r="G30" s="6">
        <f t="shared" ca="1" si="1"/>
        <v>1</v>
      </c>
      <c r="H30" s="6">
        <f t="shared" ca="1" si="2"/>
        <v>1.95</v>
      </c>
      <c r="I30" s="6">
        <f t="shared" ca="1" si="3"/>
        <v>2.35</v>
      </c>
      <c r="J30" s="6">
        <f t="shared" ca="1" si="4"/>
        <v>2.9</v>
      </c>
      <c r="K30" s="6">
        <f t="shared" ca="1" si="5"/>
        <v>3.55</v>
      </c>
      <c r="L30" s="6">
        <f t="shared" ca="1" si="6"/>
        <v>3.75</v>
      </c>
      <c r="M30" s="6">
        <f t="shared" ca="1" si="7"/>
        <v>4.6500000000000004</v>
      </c>
      <c r="N30" s="6">
        <f t="shared" ca="1" si="8"/>
        <v>2.65</v>
      </c>
      <c r="V30" s="10" t="s">
        <v>60</v>
      </c>
      <c r="W30" s="4">
        <f ca="1">COUNTIF(W6:W27,"M2")</f>
        <v>0</v>
      </c>
      <c r="X30" s="4">
        <f t="shared" ref="X30:AD30" ca="1" si="42">COUNTIF(X6:X27,"M2")</f>
        <v>0</v>
      </c>
      <c r="Y30" s="4">
        <f t="shared" ca="1" si="42"/>
        <v>0</v>
      </c>
      <c r="Z30" s="4">
        <f t="shared" ca="1" si="42"/>
        <v>0</v>
      </c>
      <c r="AA30" s="4">
        <f t="shared" ca="1" si="42"/>
        <v>0</v>
      </c>
      <c r="AB30" s="4">
        <f t="shared" ca="1" si="42"/>
        <v>0</v>
      </c>
      <c r="AC30" s="4">
        <f t="shared" ca="1" si="42"/>
        <v>0</v>
      </c>
      <c r="AD30" s="4">
        <f t="shared" ca="1" si="42"/>
        <v>0</v>
      </c>
    </row>
    <row r="31" spans="2:39">
      <c r="B31" s="3" t="s">
        <v>27</v>
      </c>
      <c r="C31" s="3">
        <v>3</v>
      </c>
      <c r="D31" s="5">
        <v>3</v>
      </c>
      <c r="E31" s="5"/>
      <c r="F31" s="6">
        <f t="shared" ca="1" si="0"/>
        <v>1</v>
      </c>
      <c r="G31" s="6">
        <f t="shared" ca="1" si="1"/>
        <v>1</v>
      </c>
      <c r="H31" s="6">
        <f t="shared" ca="1" si="2"/>
        <v>1.56</v>
      </c>
      <c r="I31" s="6">
        <f t="shared" ca="1" si="3"/>
        <v>1.88</v>
      </c>
      <c r="J31" s="6">
        <f t="shared" ca="1" si="4"/>
        <v>2.3199999999999998</v>
      </c>
      <c r="K31" s="6">
        <f t="shared" ca="1" si="5"/>
        <v>2.84</v>
      </c>
      <c r="L31" s="6">
        <f t="shared" ca="1" si="6"/>
        <v>3</v>
      </c>
      <c r="M31" s="6">
        <f t="shared" ca="1" si="7"/>
        <v>3.72</v>
      </c>
      <c r="N31" s="6">
        <f t="shared" ca="1" si="8"/>
        <v>2.12</v>
      </c>
      <c r="Q31" s="3" t="s">
        <v>69</v>
      </c>
      <c r="V31" s="10" t="s">
        <v>57</v>
      </c>
      <c r="W31" s="4">
        <f ca="1">COUNTIF(W6:W27,"M8")</f>
        <v>0</v>
      </c>
      <c r="X31" s="4">
        <f t="shared" ref="X31:AD31" ca="1" si="43">COUNTIF(X6:X27,"M8")</f>
        <v>2</v>
      </c>
      <c r="Y31" s="4">
        <f t="shared" ca="1" si="43"/>
        <v>0</v>
      </c>
      <c r="Z31" s="4">
        <f t="shared" ca="1" si="43"/>
        <v>0</v>
      </c>
      <c r="AA31" s="4">
        <f t="shared" ca="1" si="43"/>
        <v>1</v>
      </c>
      <c r="AB31" s="4">
        <f t="shared" ca="1" si="43"/>
        <v>2</v>
      </c>
      <c r="AC31" s="4">
        <f t="shared" ca="1" si="43"/>
        <v>1</v>
      </c>
      <c r="AD31" s="4">
        <f t="shared" ca="1" si="43"/>
        <v>2</v>
      </c>
    </row>
    <row r="32" spans="2:39">
      <c r="B32" s="3" t="s">
        <v>28</v>
      </c>
      <c r="C32" s="3">
        <v>2</v>
      </c>
      <c r="D32" s="5">
        <v>3</v>
      </c>
      <c r="E32" s="5"/>
      <c r="F32" s="6">
        <f t="shared" ca="1" si="0"/>
        <v>1</v>
      </c>
      <c r="G32" s="6">
        <f t="shared" ca="1" si="1"/>
        <v>1</v>
      </c>
      <c r="H32" s="6">
        <f t="shared" ca="1" si="2"/>
        <v>1.56</v>
      </c>
      <c r="I32" s="6">
        <f t="shared" ca="1" si="3"/>
        <v>1.88</v>
      </c>
      <c r="J32" s="6">
        <f t="shared" ca="1" si="4"/>
        <v>2.3199999999999998</v>
      </c>
      <c r="K32" s="6">
        <f t="shared" ca="1" si="5"/>
        <v>2.84</v>
      </c>
      <c r="L32" s="6">
        <f t="shared" ca="1" si="6"/>
        <v>3</v>
      </c>
      <c r="M32" s="6">
        <f t="shared" ca="1" si="7"/>
        <v>3.72</v>
      </c>
      <c r="N32" s="6">
        <f t="shared" ca="1" si="8"/>
        <v>2.12</v>
      </c>
      <c r="Q32" s="3" t="s">
        <v>74</v>
      </c>
      <c r="V32" s="10" t="s">
        <v>59</v>
      </c>
      <c r="W32" s="4">
        <f ca="1">COUNTIF(W6:W27,"M7")</f>
        <v>0</v>
      </c>
      <c r="X32" s="4">
        <f t="shared" ref="X32:AD32" ca="1" si="44">COUNTIF(X6:X27,"M7")</f>
        <v>0</v>
      </c>
      <c r="Y32" s="4">
        <f t="shared" ca="1" si="44"/>
        <v>1</v>
      </c>
      <c r="Z32" s="4">
        <f t="shared" ca="1" si="44"/>
        <v>2</v>
      </c>
      <c r="AA32" s="4">
        <f t="shared" ca="1" si="44"/>
        <v>2</v>
      </c>
      <c r="AB32" s="4">
        <f t="shared" ca="1" si="44"/>
        <v>3</v>
      </c>
      <c r="AC32" s="4">
        <f t="shared" ca="1" si="44"/>
        <v>3</v>
      </c>
      <c r="AD32" s="4">
        <f t="shared" ca="1" si="44"/>
        <v>2</v>
      </c>
    </row>
    <row r="33" spans="2:30">
      <c r="B33" s="3" t="s">
        <v>29</v>
      </c>
      <c r="C33" s="3">
        <v>1</v>
      </c>
      <c r="D33" s="5">
        <v>2</v>
      </c>
      <c r="E33" s="5"/>
      <c r="F33" s="6">
        <f t="shared" ca="1" si="0"/>
        <v>1</v>
      </c>
      <c r="G33" s="6">
        <f t="shared" ca="1" si="1"/>
        <v>1</v>
      </c>
      <c r="H33" s="6">
        <f t="shared" ca="1" si="2"/>
        <v>1.17</v>
      </c>
      <c r="I33" s="6">
        <f t="shared" ca="1" si="3"/>
        <v>1.41</v>
      </c>
      <c r="J33" s="6">
        <f t="shared" ca="1" si="4"/>
        <v>1.74</v>
      </c>
      <c r="K33" s="6">
        <f t="shared" ca="1" si="5"/>
        <v>2.13</v>
      </c>
      <c r="L33" s="6">
        <f t="shared" ca="1" si="6"/>
        <v>2.25</v>
      </c>
      <c r="M33" s="6">
        <f t="shared" ca="1" si="7"/>
        <v>2.79</v>
      </c>
      <c r="N33" s="6">
        <f t="shared" ca="1" si="8"/>
        <v>1.59</v>
      </c>
      <c r="Q33" s="3" t="s">
        <v>75</v>
      </c>
      <c r="V33" s="10" t="s">
        <v>58</v>
      </c>
      <c r="W33" s="4">
        <f ca="1">COUNTIF(W6:W27,"M6")</f>
        <v>0</v>
      </c>
      <c r="X33" s="4">
        <f t="shared" ref="X33:AD33" ca="1" si="45">COUNTIF(X6:X27,"M6")</f>
        <v>1</v>
      </c>
      <c r="Y33" s="4">
        <f t="shared" ca="1" si="45"/>
        <v>2</v>
      </c>
      <c r="Z33" s="4">
        <f t="shared" ca="1" si="45"/>
        <v>1</v>
      </c>
      <c r="AA33" s="4">
        <f t="shared" ca="1" si="45"/>
        <v>2</v>
      </c>
      <c r="AB33" s="4">
        <f t="shared" ca="1" si="45"/>
        <v>1</v>
      </c>
      <c r="AC33" s="4">
        <f t="shared" ca="1" si="45"/>
        <v>2</v>
      </c>
      <c r="AD33" s="4">
        <f t="shared" ca="1" si="45"/>
        <v>1</v>
      </c>
    </row>
    <row r="34" spans="2:30">
      <c r="B34" s="3" t="s">
        <v>30</v>
      </c>
      <c r="C34" s="3">
        <v>0</v>
      </c>
      <c r="D34" s="5">
        <v>2</v>
      </c>
      <c r="E34" s="5"/>
      <c r="F34" s="6">
        <f t="shared" ca="1" si="0"/>
        <v>1</v>
      </c>
      <c r="G34" s="6">
        <f t="shared" ca="1" si="1"/>
        <v>1</v>
      </c>
      <c r="H34" s="6">
        <f t="shared" ca="1" si="2"/>
        <v>1.17</v>
      </c>
      <c r="I34" s="6">
        <f t="shared" ca="1" si="3"/>
        <v>1.41</v>
      </c>
      <c r="J34" s="6">
        <f t="shared" ca="1" si="4"/>
        <v>1.74</v>
      </c>
      <c r="K34" s="6">
        <f t="shared" ca="1" si="5"/>
        <v>2.13</v>
      </c>
      <c r="L34" s="6">
        <f t="shared" ca="1" si="6"/>
        <v>2.25</v>
      </c>
      <c r="M34" s="6">
        <f t="shared" ca="1" si="7"/>
        <v>2.79</v>
      </c>
      <c r="N34" s="6">
        <f t="shared" ca="1" si="8"/>
        <v>1.59</v>
      </c>
      <c r="Q34" s="3" t="s">
        <v>76</v>
      </c>
      <c r="V34" s="10" t="s">
        <v>56</v>
      </c>
      <c r="W34" s="4">
        <f ca="1">COUNTIF(W6:W27,"M3")</f>
        <v>2</v>
      </c>
      <c r="X34" s="4">
        <f t="shared" ref="X34:AD34" ca="1" si="46">COUNTIF(X6:X27,"M3")</f>
        <v>0</v>
      </c>
      <c r="Y34" s="4">
        <f t="shared" ca="1" si="46"/>
        <v>2</v>
      </c>
      <c r="Z34" s="4">
        <f t="shared" ca="1" si="46"/>
        <v>1</v>
      </c>
      <c r="AA34" s="4">
        <f t="shared" ca="1" si="46"/>
        <v>1</v>
      </c>
      <c r="AB34" s="4">
        <f t="shared" ca="1" si="46"/>
        <v>0</v>
      </c>
      <c r="AC34" s="4">
        <f t="shared" ca="1" si="46"/>
        <v>0</v>
      </c>
      <c r="AD34" s="4">
        <f t="shared" ca="1" si="46"/>
        <v>1</v>
      </c>
    </row>
    <row r="35" spans="2:30">
      <c r="V35" s="10" t="s">
        <v>55</v>
      </c>
      <c r="W35" s="4">
        <f ca="1">COUNTIF(W6:W27,"M4")</f>
        <v>2</v>
      </c>
      <c r="X35" s="4">
        <f t="shared" ref="X35:AD35" ca="1" si="47">COUNTIF(X6:X27,"M4")</f>
        <v>0</v>
      </c>
      <c r="Y35" s="4">
        <f t="shared" ca="1" si="47"/>
        <v>1</v>
      </c>
      <c r="Z35" s="4">
        <f t="shared" ca="1" si="47"/>
        <v>1</v>
      </c>
      <c r="AA35" s="4">
        <f t="shared" ca="1" si="47"/>
        <v>0</v>
      </c>
      <c r="AB35" s="4">
        <f t="shared" ca="1" si="47"/>
        <v>2</v>
      </c>
      <c r="AC35" s="4">
        <f t="shared" ca="1" si="47"/>
        <v>0</v>
      </c>
      <c r="AD35" s="4">
        <f t="shared" ca="1" si="47"/>
        <v>0</v>
      </c>
    </row>
    <row r="36" spans="2:30">
      <c r="B36" s="3" t="s">
        <v>80</v>
      </c>
      <c r="V36" s="10" t="s">
        <v>54</v>
      </c>
      <c r="W36" s="4">
        <f ca="1">COUNTIF(W6:W27,"M5")</f>
        <v>6</v>
      </c>
      <c r="X36" s="4">
        <f t="shared" ref="X36:AD36" ca="1" si="48">COUNTIF(X6:X27,"M5")</f>
        <v>2</v>
      </c>
      <c r="Y36" s="4">
        <f t="shared" ca="1" si="48"/>
        <v>7</v>
      </c>
      <c r="Z36" s="4">
        <f t="shared" ca="1" si="48"/>
        <v>4</v>
      </c>
      <c r="AA36" s="4">
        <f t="shared" ca="1" si="48"/>
        <v>5</v>
      </c>
      <c r="AB36" s="4">
        <f t="shared" ca="1" si="48"/>
        <v>10</v>
      </c>
      <c r="AC36" s="4">
        <f t="shared" ca="1" si="48"/>
        <v>12</v>
      </c>
      <c r="AD36" s="4">
        <f t="shared" ca="1" si="48"/>
        <v>5</v>
      </c>
    </row>
    <row r="37" spans="2:30">
      <c r="B37" s="3" t="s">
        <v>81</v>
      </c>
    </row>
    <row r="38" spans="2:30">
      <c r="B38" s="3" t="s">
        <v>82</v>
      </c>
    </row>
    <row r="39" spans="2:30">
      <c r="B39" s="3" t="s">
        <v>83</v>
      </c>
    </row>
    <row r="40" spans="2:30">
      <c r="B40" s="3" t="s">
        <v>84</v>
      </c>
    </row>
  </sheetData>
  <mergeCells count="5">
    <mergeCell ref="S13:S14"/>
    <mergeCell ref="S22:S23"/>
    <mergeCell ref="O2:P3"/>
    <mergeCell ref="U29:V29"/>
    <mergeCell ref="R1:Z1"/>
  </mergeCells>
  <conditionalFormatting sqref="F4:L34 N4:N34">
    <cfRule type="colorScale" priority="6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15:S23">
    <cfRule type="colorScale" priority="5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N4:N34 F4:L34 S15:S23">
    <cfRule type="colorScale" priority="3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F4:L34 N4:N34 S15:S23 W4:AD4">
    <cfRule type="colorScale" priority="2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W29:AD36">
    <cfRule type="colorScale" priority="1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seePyou Labs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X3TC Opponent Balancing System analysis</dc:title>
  <dc:subject>X3TC game</dc:subject>
  <dc:creator>seePyou</dc:creator>
  <cp:keywords>X3TC;combat;ships;OBS;analysis</cp:keywords>
  <cp:lastModifiedBy>seePyou</cp:lastModifiedBy>
  <dcterms:created xsi:type="dcterms:W3CDTF">2011-06-13T18:11:52Z</dcterms:created>
  <dcterms:modified xsi:type="dcterms:W3CDTF">2011-06-13T21:02:31Z</dcterms:modified>
</cp:coreProperties>
</file>